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G:\Shared\PPSD Reference\Lump Sum\Tools\"/>
    </mc:Choice>
  </mc:AlternateContent>
  <bookViews>
    <workbookView xWindow="0" yWindow="0" windowWidth="25200" windowHeight="11850"/>
  </bookViews>
  <sheets>
    <sheet name="LS Calculator" sheetId="1" r:id="rId1"/>
    <sheet name="Disclaimer" sheetId="2" r:id="rId2"/>
    <sheet name="Resources" sheetId="3" r:id="rId3"/>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36" i="1" l="1"/>
  <c r="F26" i="1" l="1"/>
  <c r="J26" i="1" s="1"/>
  <c r="J7" i="1"/>
  <c r="J32" i="1" s="1"/>
  <c r="J31" i="1" l="1"/>
  <c r="J22" i="1"/>
  <c r="J24" i="1" s="1"/>
  <c r="K24" i="1" l="1"/>
  <c r="J35" i="1"/>
  <c r="F46" i="1" l="1"/>
  <c r="H46" i="1" s="1"/>
  <c r="J37" i="1" l="1"/>
  <c r="F48" i="1"/>
  <c r="H48" i="1" s="1"/>
  <c r="J40" i="1" l="1"/>
  <c r="K40" i="1"/>
  <c r="J42" i="1" l="1"/>
</calcChain>
</file>

<file path=xl/sharedStrings.xml><?xml version="1.0" encoding="utf-8"?>
<sst xmlns="http://schemas.openxmlformats.org/spreadsheetml/2006/main" count="126" uniqueCount="113">
  <si>
    <t>1.</t>
  </si>
  <si>
    <t>2.</t>
  </si>
  <si>
    <t>HOURS (620)</t>
  </si>
  <si>
    <t>3.</t>
  </si>
  <si>
    <t>● Personal Leave Program</t>
  </si>
  <si>
    <t>HOURS (625)</t>
  </si>
  <si>
    <t>● Holiday Credit</t>
  </si>
  <si>
    <t>4.</t>
  </si>
  <si>
    <t>● Excess Hours</t>
  </si>
  <si>
    <t>● CTO Hours</t>
  </si>
  <si>
    <t>● PARR - Lawsuit Settlement</t>
  </si>
  <si>
    <t>5.</t>
  </si>
  <si>
    <t>6.</t>
  </si>
  <si>
    <t>TOTAL HOURS</t>
  </si>
  <si>
    <t>7.</t>
  </si>
  <si>
    <t>TOTAL HOURS FOR ITEM 620</t>
  </si>
  <si>
    <t>8.</t>
  </si>
  <si>
    <t>TOTAL HOURS FOR ITEM 625</t>
  </si>
  <si>
    <t>9.</t>
  </si>
  <si>
    <t>X</t>
  </si>
  <si>
    <t>Monthly Accrual</t>
  </si>
  <si>
    <t>Months</t>
  </si>
  <si>
    <t>10.</t>
  </si>
  <si>
    <t>11.</t>
  </si>
  <si>
    <t>12.</t>
  </si>
  <si>
    <t>Prepared By:__________________________________________________________  Date:_____________________</t>
  </si>
  <si>
    <t>Reviewed By:_________________________________________________________   Date:_____________________</t>
  </si>
  <si>
    <t>Item 620 - DAYS</t>
  </si>
  <si>
    <t>Item 625 - DAYS</t>
  </si>
  <si>
    <t>HOURS/TENTHS</t>
  </si>
  <si>
    <t>TOTAL VACATION OR ANNUAL LEAVE AT TIME OF SEPARATION (B10 Screen)</t>
  </si>
  <si>
    <t>ADDITIONAL QUALIFYING MONTH(S)</t>
  </si>
  <si>
    <t>TOTAL OF LEAVE BALANCE HOURS</t>
  </si>
  <si>
    <t>Are there accrued Personal Holidays? How many?</t>
  </si>
  <si>
    <t>Are there State Holidays to be counted? How many?</t>
  </si>
  <si>
    <t>Days</t>
  </si>
  <si>
    <t>Hours/Tenths</t>
  </si>
  <si>
    <t>Timebase Fraction (1/2):</t>
  </si>
  <si>
    <t>VAC or AL Accrual Per Month:</t>
  </si>
  <si>
    <t>Last Day EE Works:</t>
  </si>
  <si>
    <t xml:space="preserve">   (Full Time EE = 1)</t>
  </si>
  <si>
    <t>Trans. Code:</t>
  </si>
  <si>
    <t>Position #:</t>
  </si>
  <si>
    <t>Name:</t>
  </si>
  <si>
    <t>Social Security:</t>
  </si>
  <si>
    <t>Use to Project Days &amp; Hours on Calendar (Do Not Skip Holidays):</t>
  </si>
  <si>
    <r>
      <t>Document PAR Items 620 &amp; 625</t>
    </r>
    <r>
      <rPr>
        <b/>
        <sz val="10"/>
        <color theme="1"/>
        <rFont val="Arial"/>
        <family val="2"/>
      </rPr>
      <t>:</t>
    </r>
  </si>
  <si>
    <t xml:space="preserve"> (Formatted as 00 │ 000 │ 00 on PAR)</t>
  </si>
  <si>
    <t>Earn PH only if projected past July 1 of any year on lump sum calendar (PDD cannot be accrued).</t>
  </si>
  <si>
    <t xml:space="preserve">Obtain a copy of the most current leave balances from LAS (B10 and B14 Screen Prints) after last timesheet. </t>
  </si>
  <si>
    <t>13.</t>
  </si>
  <si>
    <t>TOTAL HOURS FOR NUMBERS 8 &amp; 9</t>
  </si>
  <si>
    <t>Employee's Hours Per Day:</t>
  </si>
  <si>
    <t>Refer to Employee's Projected Qualifying Pay Periods for State Holiday Accrual or Personal Holiday (PH):</t>
  </si>
  <si>
    <t>ADDITIONAL LEAVE CREDITS AT TIME OF SEPARATION (B10 Screen):</t>
  </si>
  <si>
    <t>For timebase, Use ONLY fractions. This will autofill the Employee's Hours Per Day. A number 1 is a full day of 8 hours.</t>
  </si>
  <si>
    <t xml:space="preserve">Use these hours FROM #5 for Calendar #1. </t>
  </si>
  <si>
    <t>This will be the first projection in which to calculate the Qualifying Pay Periods (QPP) &amp; Holidays.</t>
  </si>
  <si>
    <t>COUNT EVERY WEEKDAY INCLUDING HOLIDAYS. Holidays will be added into the next section.</t>
  </si>
  <si>
    <t>This line will autofill and be used for the calculations.</t>
  </si>
  <si>
    <r>
      <t>● Personal Holiday - (</t>
    </r>
    <r>
      <rPr>
        <b/>
        <sz val="10"/>
        <color theme="1"/>
        <rFont val="Arial"/>
        <family val="2"/>
      </rPr>
      <t>Use Hours</t>
    </r>
    <r>
      <rPr>
        <sz val="10"/>
        <color theme="1"/>
        <rFont val="Arial"/>
        <family val="2"/>
      </rPr>
      <t xml:space="preserve"> from B10 Screen)</t>
    </r>
  </si>
  <si>
    <t>DO NOT ADD TO THIS SECTION</t>
  </si>
  <si>
    <t>Add the QPPs and the State Holidays (if any) and if there are any Personal Holidays (PH).</t>
  </si>
  <si>
    <t>The darker orange boxes are to be used on Calendar #2 and the PAR.</t>
  </si>
  <si>
    <t xml:space="preserve">Only type in the sections with yellow. The light orange boxes are automatic calculations. </t>
  </si>
  <si>
    <t>State Service has to be updated before the accruals can be made to an employee's leave.</t>
  </si>
  <si>
    <t>The Lump Sum Through Date will include any partial day with hours/tenths.</t>
  </si>
  <si>
    <t>DO NOT use all leave on 1st PAR if deferring 2 years. Use Vacation and Annual Leave before any other leave.</t>
  </si>
  <si>
    <t>Use these hours for the second Calendar. This will be the projected calendar with all leave, State Holidays and Leave Accruals.</t>
  </si>
  <si>
    <t xml:space="preserve">This should match the projected hours on Calendar #2. </t>
  </si>
  <si>
    <t>Use Employee's Initial Lump Sum Projection for Qualifying Pay Periods:</t>
  </si>
  <si>
    <t>1st Calendar</t>
  </si>
  <si>
    <t>LUMP SUM THROUGH DATE - Use to Verify 2nd Calendar &amp; Document on PAR:</t>
  </si>
  <si>
    <t xml:space="preserve"> 2nd Calendar</t>
  </si>
  <si>
    <t>IF THE PAY PERIOD BECOMES A QUALIFYING PAY PERIOD AFTER ADDING LEAVE ACCRUALS &amp;</t>
  </si>
  <si>
    <t xml:space="preserve"> HOLIDAYS, ADD THOSE QPPs TO #6.</t>
  </si>
  <si>
    <t xml:space="preserve">See the Civil Service Workbook for the instructions on State Service Accruals &amp; Leave Accruals. </t>
  </si>
  <si>
    <t>Calendar #1. A Qualifying Pay Period (QPP) is 11 days. For every QPP, put that number on the Months line.</t>
  </si>
  <si>
    <t>How many holidays fall within the projection? Add those to #7. If more holidays are within the 2nd projection, add those.</t>
  </si>
  <si>
    <r>
      <t xml:space="preserve">Add Personal Holiday(s) only if the projection goes to July 1. The employee's projection to receive a PH only has to go to  July 1 of any year. A QPP is not necessary to receive a PH. </t>
    </r>
    <r>
      <rPr>
        <b/>
        <sz val="12"/>
        <color theme="1"/>
        <rFont val="Arial Narrow"/>
        <family val="2"/>
      </rPr>
      <t>PDD cannot be accrued on a lump sum projection.</t>
    </r>
  </si>
  <si>
    <t>Accruals Per Month must be accurate. Check employee history and print out leave balances. Check for changes to leave before or during the projection (i.e., employee's state service is 241 months on the second month of the projection.)</t>
  </si>
  <si>
    <t>This calculator is designed as a tool to assist with the submission of Separation PARs to SCO with Deferred Compensation.</t>
  </si>
  <si>
    <t>SCO does not take responsibility or liability for the accuracy of the content that is contained, or entered in this tool.</t>
  </si>
  <si>
    <t>It is not intended to provided legal, investment, tax, or accounting advice.</t>
  </si>
  <si>
    <t>You assume full responsibility for any and all claims or disputes arising from the use of this calculator.</t>
  </si>
  <si>
    <t>There is no guarantee this tool will be readily available at all times without interruption or error free.</t>
  </si>
  <si>
    <t xml:space="preserve">In no event will SCO, its respective service providers, or employees be liable to you or any third party for any </t>
  </si>
  <si>
    <t>punitive damages or losses as a result of the information created with the use of this tool.</t>
  </si>
  <si>
    <t xml:space="preserve"> Disclaimer</t>
  </si>
  <si>
    <t>Select</t>
  </si>
  <si>
    <t xml:space="preserve">After printing out the B10 and B14 screens, calculate the Vacation or Annual Leave hours that will accrue through the </t>
  </si>
  <si>
    <t>employee's last work day. Eleven (11) days into a pay period and the employee will accrue leave for that pay period.</t>
  </si>
  <si>
    <r>
      <t xml:space="preserve">SICK LEAVE only applies to an approved S71 disability retirement. </t>
    </r>
    <r>
      <rPr>
        <sz val="12"/>
        <color theme="1"/>
        <rFont val="Calibri"/>
        <family val="2"/>
        <scheme val="minor"/>
      </rPr>
      <t xml:space="preserve">If this is an approved S71 Disability Retirement, </t>
    </r>
  </si>
  <si>
    <t>follow instructions per the PAM Section 2.82 Item 620 through Section 2.84 Item 630 (GC Section 19991.4).</t>
  </si>
  <si>
    <t>Days*</t>
  </si>
  <si>
    <r>
      <rPr>
        <b/>
        <sz val="12"/>
        <color theme="1"/>
        <rFont val="Arial"/>
        <family val="2"/>
      </rPr>
      <t>*</t>
    </r>
    <r>
      <rPr>
        <b/>
        <sz val="8"/>
        <color theme="1"/>
        <rFont val="Arial"/>
        <family val="2"/>
      </rPr>
      <t>Rounded down</t>
    </r>
  </si>
  <si>
    <t>RESOURCES</t>
  </si>
  <si>
    <t>Human Resource Manual – 1802 – Transfer Leave Credits and Catch-Up</t>
  </si>
  <si>
    <t>Human Resource Manual – 1803 – Underfunded SavingsPlus Accounts</t>
  </si>
  <si>
    <t>Savingsplus, Leave Time Contribution Options for Tax Year 2019 &amp; Lump Sum Separation Pay Contribution Election Form</t>
  </si>
  <si>
    <t>Savingsplus 457(b) Traditional Catch-Up Information</t>
  </si>
  <si>
    <t>CLAS References (Workbook, Job Aids, Etc.)</t>
  </si>
  <si>
    <t>CLAS Workbook</t>
  </si>
  <si>
    <t>S50 – STATE SERVICE TRANSACTION ENTRY – Posting Full Time Accruals</t>
  </si>
  <si>
    <t>B50 – LEAVE BENEFIT TRANSACTION ENTRY – Posting Leave Credits</t>
  </si>
  <si>
    <t>Fill in the top section of the Lump Sum Worksheet. This information will autofill the Worksheet where needed.</t>
  </si>
  <si>
    <t>Verify all leave credits and clear any discrepancies. Attach printouts to Worksheet.</t>
  </si>
  <si>
    <t xml:space="preserve">The Monthly Accrual autofills from the information at the top of the Worksheet. The number of Months will come from the projection of Calendar #1. </t>
  </si>
  <si>
    <t>7K employee's are not covered on this Worksheet.</t>
  </si>
  <si>
    <t>PRINT A COPY OF THE WORKSHEET AND ATTACH TO CALENDARS FOR AUDIT PURPOSES</t>
  </si>
  <si>
    <r>
      <t xml:space="preserve">If deferring for 2 years, use only the leave needed to fund the lump sum amount for the 1st year (i.e., the 1st PAR).                                    </t>
    </r>
    <r>
      <rPr>
        <b/>
        <sz val="12"/>
        <color rgb="FFC00000"/>
        <rFont val="Arial Narrow"/>
        <family val="2"/>
      </rPr>
      <t>DO NOT OVERUSE LEAVE</t>
    </r>
  </si>
  <si>
    <r>
      <rPr>
        <b/>
        <sz val="12"/>
        <color rgb="FFFF0000"/>
        <rFont val="Arial Narrow"/>
        <family val="2"/>
      </rPr>
      <t>ALWAYS</t>
    </r>
    <r>
      <rPr>
        <b/>
        <sz val="12"/>
        <color theme="1"/>
        <rFont val="Arial Narrow"/>
        <family val="2"/>
      </rPr>
      <t xml:space="preserve"> Use Item 620 hours first to fund Savings Plus plans. </t>
    </r>
  </si>
  <si>
    <t>Version 1.3 Revised 10 15 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</si>
</sst>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mm/dd/yy;@"/>
    <numFmt numFmtId="165" formatCode="000.00"/>
    <numFmt numFmtId="166" formatCode="00"/>
    <numFmt numFmtId="167" formatCode="000\-000\-0000\-000"/>
    <numFmt numFmtId="168" formatCode="000\-00\-0000"/>
  </numFmts>
  <fonts count="28">
    <font>
      <sz val="11"/>
      <color theme="1"/>
      <name val="Calibri"/>
      <family val="2"/>
      <scheme val="minor"/>
    </font>
    <font>
      <b/>
      <sz val="11"/>
      <color theme="1"/>
      <name val="Calibri"/>
      <family val="2"/>
      <scheme val="minor"/>
    </font>
    <font>
      <sz val="10"/>
      <color theme="1"/>
      <name val="Arial"/>
      <family val="2"/>
    </font>
    <font>
      <b/>
      <sz val="10"/>
      <color theme="1"/>
      <name val="Arial"/>
      <family val="2"/>
    </font>
    <font>
      <sz val="9"/>
      <color theme="1"/>
      <name val="Arial"/>
      <family val="2"/>
    </font>
    <font>
      <b/>
      <sz val="12"/>
      <color theme="1"/>
      <name val="Calibri"/>
      <family val="2"/>
      <scheme val="minor"/>
    </font>
    <font>
      <b/>
      <sz val="10"/>
      <color rgb="FFFF0000"/>
      <name val="Arial"/>
      <family val="2"/>
    </font>
    <font>
      <sz val="11"/>
      <color theme="1"/>
      <name val="Arial Narrow"/>
      <family val="2"/>
    </font>
    <font>
      <b/>
      <sz val="11"/>
      <color theme="1"/>
      <name val="Arial Narrow"/>
      <family val="2"/>
    </font>
    <font>
      <sz val="12"/>
      <color theme="1"/>
      <name val="Arial Narrow"/>
      <family val="2"/>
    </font>
    <font>
      <b/>
      <sz val="12"/>
      <color theme="1"/>
      <name val="Arial Narrow"/>
      <family val="2"/>
    </font>
    <font>
      <u/>
      <sz val="11"/>
      <color theme="10"/>
      <name val="Calibri"/>
      <family val="2"/>
      <scheme val="minor"/>
    </font>
    <font>
      <b/>
      <sz val="14"/>
      <color theme="1"/>
      <name val="Arial Narrow"/>
      <family val="2"/>
    </font>
    <font>
      <b/>
      <sz val="11"/>
      <color rgb="FFC00000"/>
      <name val="Arial Narrow"/>
      <family val="2"/>
    </font>
    <font>
      <b/>
      <sz val="12"/>
      <color rgb="FFC00000"/>
      <name val="Arial Narrow"/>
      <family val="2"/>
    </font>
    <font>
      <b/>
      <sz val="10"/>
      <name val="Arial"/>
      <family val="2"/>
    </font>
    <font>
      <b/>
      <sz val="9"/>
      <color theme="1"/>
      <name val="Arial"/>
      <family val="2"/>
    </font>
    <font>
      <sz val="12"/>
      <color theme="1"/>
      <name val="Calibri"/>
      <family val="2"/>
      <scheme val="minor"/>
    </font>
    <font>
      <b/>
      <sz val="14"/>
      <color theme="1"/>
      <name val="Calibri"/>
      <family val="2"/>
      <scheme val="minor"/>
    </font>
    <font>
      <sz val="14"/>
      <color theme="1"/>
      <name val="Calibri"/>
      <family val="2"/>
      <scheme val="minor"/>
    </font>
    <font>
      <b/>
      <sz val="10"/>
      <color rgb="FFFF0000"/>
      <name val="Inherit"/>
    </font>
    <font>
      <sz val="18"/>
      <color theme="1"/>
      <name val="Calibri"/>
      <family val="2"/>
      <scheme val="minor"/>
    </font>
    <font>
      <b/>
      <sz val="10"/>
      <color theme="1"/>
      <name val="Arial Narrow"/>
      <family val="2"/>
    </font>
    <font>
      <b/>
      <sz val="8"/>
      <color theme="1"/>
      <name val="Arial"/>
      <family val="2"/>
    </font>
    <font>
      <b/>
      <sz val="12"/>
      <color theme="1"/>
      <name val="Arial"/>
      <family val="2"/>
    </font>
    <font>
      <u/>
      <sz val="14"/>
      <color theme="10"/>
      <name val="Calibri"/>
      <family val="2"/>
      <scheme val="minor"/>
    </font>
    <font>
      <b/>
      <sz val="16"/>
      <color theme="1"/>
      <name val="Calibri"/>
      <family val="2"/>
      <scheme val="minor"/>
    </font>
    <font>
      <b/>
      <sz val="12"/>
      <color rgb="FFFF0000"/>
      <name val="Arial Narrow"/>
      <family val="2"/>
    </font>
  </fonts>
  <fills count="7">
    <fill>
      <patternFill patternType="none"/>
    </fill>
    <fill>
      <patternFill patternType="gray125"/>
    </fill>
    <fill>
      <patternFill patternType="solid">
        <fgColor theme="0"/>
        <bgColor indexed="64"/>
      </patternFill>
    </fill>
    <fill>
      <patternFill patternType="solid">
        <fgColor rgb="FFFFC000"/>
        <bgColor indexed="64"/>
      </patternFill>
    </fill>
    <fill>
      <patternFill patternType="solid">
        <fgColor rgb="FFFFFF99"/>
        <bgColor indexed="64"/>
      </patternFill>
    </fill>
    <fill>
      <patternFill patternType="solid">
        <fgColor theme="7" tint="0.59999389629810485"/>
        <bgColor indexed="64"/>
      </patternFill>
    </fill>
    <fill>
      <patternFill patternType="solid">
        <fgColor theme="4" tint="0.79998168889431442"/>
        <bgColor indexed="64"/>
      </patternFill>
    </fill>
  </fills>
  <borders count="9">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right/>
      <top style="medium">
        <color rgb="FF00B0F0"/>
      </top>
      <bottom/>
      <diagonal/>
    </border>
    <border>
      <left/>
      <right/>
      <top/>
      <bottom style="medium">
        <color rgb="FF00B0F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rgb="FF00B0F0"/>
      </left>
      <right style="medium">
        <color rgb="FF00B0F0"/>
      </right>
      <top style="medium">
        <color rgb="FF00B0F0"/>
      </top>
      <bottom style="medium">
        <color rgb="FF00B0F0"/>
      </bottom>
      <diagonal/>
    </border>
  </borders>
  <cellStyleXfs count="2">
    <xf numFmtId="0" fontId="0" fillId="0" borderId="0"/>
    <xf numFmtId="0" fontId="11" fillId="0" borderId="0" applyNumberFormat="0" applyFill="0" applyBorder="0" applyAlignment="0" applyProtection="0"/>
  </cellStyleXfs>
  <cellXfs count="125">
    <xf numFmtId="0" fontId="0" fillId="0" borderId="0" xfId="0"/>
    <xf numFmtId="0" fontId="2" fillId="0" borderId="0" xfId="0" applyFont="1"/>
    <xf numFmtId="0" fontId="3" fillId="0" borderId="0" xfId="0" applyFont="1"/>
    <xf numFmtId="0" fontId="1" fillId="0" borderId="0" xfId="0" applyFont="1"/>
    <xf numFmtId="49" fontId="3" fillId="0" borderId="0" xfId="0" applyNumberFormat="1" applyFont="1" applyAlignment="1">
      <alignment horizontal="left"/>
    </xf>
    <xf numFmtId="0" fontId="0" fillId="0" borderId="0" xfId="0"/>
    <xf numFmtId="0" fontId="2" fillId="0" borderId="0" xfId="0" applyFont="1" applyAlignment="1">
      <alignment horizontal="left"/>
    </xf>
    <xf numFmtId="0" fontId="2" fillId="0" borderId="0" xfId="0" applyFont="1" applyAlignment="1">
      <alignment horizontal="left" indent="1"/>
    </xf>
    <xf numFmtId="0" fontId="2" fillId="0" borderId="0" xfId="0" applyFont="1" applyAlignment="1"/>
    <xf numFmtId="0" fontId="0" fillId="0" borderId="0" xfId="0" applyFont="1"/>
    <xf numFmtId="0" fontId="2" fillId="0" borderId="0" xfId="0" applyFont="1" applyAlignment="1">
      <alignment horizontal="right"/>
    </xf>
    <xf numFmtId="0" fontId="3" fillId="0" borderId="0" xfId="0" applyFont="1" applyAlignment="1">
      <alignment horizontal="right"/>
    </xf>
    <xf numFmtId="0" fontId="2" fillId="2" borderId="0" xfId="0" applyFont="1" applyFill="1" applyBorder="1" applyAlignment="1">
      <alignment horizontal="center"/>
    </xf>
    <xf numFmtId="0" fontId="2" fillId="2" borderId="0" xfId="0" applyFont="1" applyFill="1" applyBorder="1"/>
    <xf numFmtId="0" fontId="3" fillId="0" borderId="0" xfId="0" applyFont="1" applyAlignment="1">
      <alignment horizontal="center"/>
    </xf>
    <xf numFmtId="0" fontId="3" fillId="0" borderId="0" xfId="0" applyFont="1" applyAlignment="1">
      <alignment horizontal="left"/>
    </xf>
    <xf numFmtId="0" fontId="2" fillId="0" borderId="0" xfId="0" applyFont="1"/>
    <xf numFmtId="0" fontId="2" fillId="2" borderId="0" xfId="0" applyFont="1" applyFill="1"/>
    <xf numFmtId="49" fontId="3" fillId="0" borderId="0" xfId="0" applyNumberFormat="1" applyFont="1" applyAlignment="1">
      <alignment horizontal="right"/>
    </xf>
    <xf numFmtId="0" fontId="4" fillId="0" borderId="0" xfId="0" applyFont="1" applyAlignment="1">
      <alignment vertical="top"/>
    </xf>
    <xf numFmtId="0" fontId="2" fillId="2" borderId="0" xfId="0" applyFont="1" applyFill="1" applyBorder="1" applyAlignment="1">
      <alignment horizontal="center" vertical="top"/>
    </xf>
    <xf numFmtId="0" fontId="3" fillId="2" borderId="0" xfId="0" applyFont="1" applyFill="1" applyAlignment="1">
      <alignment horizontal="center" vertical="top"/>
    </xf>
    <xf numFmtId="165" fontId="3" fillId="3" borderId="1" xfId="0" applyNumberFormat="1" applyFont="1" applyFill="1" applyBorder="1" applyAlignment="1">
      <alignment horizontal="right"/>
    </xf>
    <xf numFmtId="0" fontId="3" fillId="2" borderId="0" xfId="0" applyFont="1" applyFill="1" applyBorder="1" applyAlignment="1">
      <alignment horizontal="right"/>
    </xf>
    <xf numFmtId="0" fontId="3" fillId="2" borderId="0" xfId="0" applyNumberFormat="1" applyFont="1" applyFill="1" applyBorder="1" applyAlignment="1">
      <alignment horizontal="right"/>
    </xf>
    <xf numFmtId="165" fontId="3" fillId="2" borderId="0" xfId="0" applyNumberFormat="1" applyFont="1" applyFill="1" applyBorder="1" applyAlignment="1">
      <alignment horizontal="right"/>
    </xf>
    <xf numFmtId="0" fontId="3" fillId="2" borderId="0" xfId="0" applyFont="1" applyFill="1" applyBorder="1"/>
    <xf numFmtId="0" fontId="2" fillId="2" borderId="0" xfId="0" applyFont="1" applyFill="1" applyBorder="1" applyAlignment="1">
      <alignment horizontal="left"/>
    </xf>
    <xf numFmtId="166" fontId="3" fillId="3" borderId="1" xfId="0" applyNumberFormat="1" applyFont="1" applyFill="1" applyBorder="1" applyAlignment="1">
      <alignment horizontal="right"/>
    </xf>
    <xf numFmtId="0" fontId="2" fillId="0" borderId="0" xfId="0" applyFont="1" applyBorder="1"/>
    <xf numFmtId="0" fontId="1" fillId="0" borderId="0" xfId="0" applyFont="1" applyAlignment="1">
      <alignment vertical="top"/>
    </xf>
    <xf numFmtId="0" fontId="5" fillId="0" borderId="0" xfId="0" applyFont="1"/>
    <xf numFmtId="0" fontId="3" fillId="0" borderId="0" xfId="0" applyFont="1" applyAlignment="1">
      <alignment horizontal="left"/>
    </xf>
    <xf numFmtId="0" fontId="2" fillId="4" borderId="1" xfId="0" applyFont="1" applyFill="1" applyBorder="1" applyAlignment="1" applyProtection="1">
      <alignment horizontal="center"/>
      <protection locked="0"/>
    </xf>
    <xf numFmtId="2" fontId="2" fillId="2" borderId="2" xfId="0" applyNumberFormat="1" applyFont="1" applyFill="1" applyBorder="1" applyAlignment="1">
      <alignment horizontal="right"/>
    </xf>
    <xf numFmtId="0" fontId="2" fillId="0" borderId="0" xfId="0" applyFont="1" applyAlignment="1">
      <alignment horizontal="left"/>
    </xf>
    <xf numFmtId="2" fontId="2" fillId="0" borderId="0" xfId="0" applyNumberFormat="1" applyFont="1" applyAlignment="1" applyProtection="1">
      <alignment horizontal="right"/>
      <protection locked="0"/>
    </xf>
    <xf numFmtId="2" fontId="2" fillId="0" borderId="2" xfId="0" applyNumberFormat="1" applyFont="1" applyBorder="1" applyAlignment="1" applyProtection="1">
      <alignment horizontal="right"/>
      <protection locked="0"/>
    </xf>
    <xf numFmtId="0" fontId="2" fillId="0" borderId="2" xfId="0" applyFont="1" applyBorder="1"/>
    <xf numFmtId="0" fontId="2" fillId="2" borderId="0" xfId="0" applyFont="1" applyFill="1" applyBorder="1" applyAlignment="1" applyProtection="1">
      <alignment horizontal="center"/>
      <protection locked="0"/>
    </xf>
    <xf numFmtId="2" fontId="3" fillId="2" borderId="0" xfId="0" applyNumberFormat="1" applyFont="1" applyFill="1" applyBorder="1" applyAlignment="1">
      <alignment horizontal="right"/>
    </xf>
    <xf numFmtId="0" fontId="0" fillId="0" borderId="0" xfId="0" applyAlignment="1">
      <alignment horizontal="center"/>
    </xf>
    <xf numFmtId="49" fontId="3" fillId="0" borderId="4" xfId="0" applyNumberFormat="1" applyFont="1" applyBorder="1" applyAlignment="1">
      <alignment horizontal="right"/>
    </xf>
    <xf numFmtId="0" fontId="3" fillId="0" borderId="4" xfId="0" applyFont="1" applyBorder="1"/>
    <xf numFmtId="0" fontId="2" fillId="0" borderId="4" xfId="0" applyFont="1" applyBorder="1"/>
    <xf numFmtId="0" fontId="0" fillId="0" borderId="4" xfId="0" applyBorder="1"/>
    <xf numFmtId="2" fontId="3" fillId="0" borderId="4" xfId="0" applyNumberFormat="1" applyFont="1" applyBorder="1" applyAlignment="1">
      <alignment horizontal="center" vertical="top" wrapText="1"/>
    </xf>
    <xf numFmtId="0" fontId="2" fillId="0" borderId="4" xfId="0" applyFont="1" applyBorder="1" applyAlignment="1"/>
    <xf numFmtId="0" fontId="2" fillId="2" borderId="4" xfId="0" applyFont="1" applyFill="1" applyBorder="1" applyAlignment="1">
      <alignment horizontal="center"/>
    </xf>
    <xf numFmtId="0" fontId="2" fillId="2" borderId="4" xfId="0" applyFont="1" applyFill="1" applyBorder="1"/>
    <xf numFmtId="2" fontId="2" fillId="2" borderId="4" xfId="0" applyNumberFormat="1" applyFont="1" applyFill="1" applyBorder="1" applyAlignment="1">
      <alignment horizontal="right"/>
    </xf>
    <xf numFmtId="0" fontId="2" fillId="0" borderId="4" xfId="0" applyFont="1" applyBorder="1" applyAlignment="1">
      <alignment horizontal="left"/>
    </xf>
    <xf numFmtId="0" fontId="3" fillId="0" borderId="4" xfId="0" applyFont="1" applyBorder="1" applyAlignment="1">
      <alignment horizontal="left"/>
    </xf>
    <xf numFmtId="0" fontId="2" fillId="0" borderId="4" xfId="0" applyFont="1" applyBorder="1" applyAlignment="1">
      <alignment horizontal="right"/>
    </xf>
    <xf numFmtId="0" fontId="7" fillId="0" borderId="0" xfId="0" applyFont="1"/>
    <xf numFmtId="0" fontId="3" fillId="0" borderId="0" xfId="0" applyFont="1" applyProtection="1">
      <protection locked="0"/>
    </xf>
    <xf numFmtId="0" fontId="3" fillId="0" borderId="0" xfId="0" applyFont="1" applyAlignment="1" applyProtection="1">
      <alignment horizontal="center"/>
      <protection locked="0"/>
    </xf>
    <xf numFmtId="2" fontId="2" fillId="4" borderId="1" xfId="0" applyNumberFormat="1" applyFont="1" applyFill="1" applyBorder="1" applyAlignment="1" applyProtection="1">
      <alignment horizontal="right"/>
      <protection locked="0"/>
    </xf>
    <xf numFmtId="2" fontId="2" fillId="4" borderId="3" xfId="0" applyNumberFormat="1" applyFont="1" applyFill="1" applyBorder="1" applyAlignment="1" applyProtection="1">
      <alignment horizontal="right"/>
      <protection locked="0"/>
    </xf>
    <xf numFmtId="0" fontId="7" fillId="0" borderId="4" xfId="0" applyFont="1" applyBorder="1"/>
    <xf numFmtId="0" fontId="8" fillId="0" borderId="0" xfId="0" applyFont="1"/>
    <xf numFmtId="0" fontId="9" fillId="0" borderId="0" xfId="0" applyFont="1"/>
    <xf numFmtId="0" fontId="10" fillId="0" borderId="0" xfId="0" applyFont="1"/>
    <xf numFmtId="2" fontId="3" fillId="5" borderId="1" xfId="0" applyNumberFormat="1" applyFont="1" applyFill="1" applyBorder="1" applyAlignment="1">
      <alignment horizontal="right"/>
    </xf>
    <xf numFmtId="0" fontId="3" fillId="5" borderId="1" xfId="0" applyFont="1" applyFill="1" applyBorder="1" applyAlignment="1">
      <alignment horizontal="center"/>
    </xf>
    <xf numFmtId="166" fontId="3" fillId="3" borderId="7" xfId="0" applyNumberFormat="1" applyFont="1" applyFill="1" applyBorder="1" applyAlignment="1">
      <alignment horizontal="center"/>
    </xf>
    <xf numFmtId="165" fontId="3" fillId="3" borderId="6" xfId="0" applyNumberFormat="1" applyFont="1" applyFill="1" applyBorder="1" applyAlignment="1">
      <alignment horizontal="center"/>
    </xf>
    <xf numFmtId="0" fontId="16" fillId="0" borderId="0" xfId="0" applyFont="1" applyAlignment="1"/>
    <xf numFmtId="2" fontId="16" fillId="0" borderId="2" xfId="0" applyNumberFormat="1" applyFont="1" applyBorder="1" applyAlignment="1">
      <alignment horizontal="center" vertical="top" wrapText="1"/>
    </xf>
    <xf numFmtId="2" fontId="16" fillId="0" borderId="2" xfId="0" applyNumberFormat="1" applyFont="1" applyBorder="1" applyAlignment="1">
      <alignment horizontal="center" vertical="top"/>
    </xf>
    <xf numFmtId="0" fontId="16" fillId="0" borderId="0" xfId="0" applyFont="1" applyAlignment="1">
      <alignment horizontal="center" vertical="top"/>
    </xf>
    <xf numFmtId="164" fontId="3" fillId="3" borderId="6" xfId="0" applyNumberFormat="1" applyFont="1" applyFill="1" applyBorder="1" applyAlignment="1">
      <alignment horizontal="center"/>
    </xf>
    <xf numFmtId="164" fontId="15" fillId="6" borderId="8" xfId="0" applyNumberFormat="1" applyFont="1" applyFill="1" applyBorder="1" applyAlignment="1">
      <alignment horizontal="center" vertical="center"/>
    </xf>
    <xf numFmtId="164" fontId="16" fillId="2" borderId="0" xfId="0" applyNumberFormat="1" applyFont="1" applyFill="1" applyBorder="1" applyAlignment="1">
      <alignment horizontal="center"/>
    </xf>
    <xf numFmtId="0" fontId="7" fillId="0" borderId="0" xfId="0" applyFont="1" applyBorder="1"/>
    <xf numFmtId="0" fontId="17" fillId="0" borderId="0" xfId="0" applyFont="1"/>
    <xf numFmtId="0" fontId="18" fillId="0" borderId="0" xfId="0" applyFont="1" applyAlignment="1">
      <alignment vertical="top"/>
    </xf>
    <xf numFmtId="0" fontId="19" fillId="0" borderId="0" xfId="0" applyFont="1"/>
    <xf numFmtId="0" fontId="22" fillId="0" borderId="0" xfId="0" applyFont="1"/>
    <xf numFmtId="2" fontId="3" fillId="6" borderId="8" xfId="0" quotePrefix="1" applyNumberFormat="1" applyFont="1" applyFill="1" applyBorder="1" applyAlignment="1">
      <alignment horizontal="center" vertical="center"/>
    </xf>
    <xf numFmtId="0" fontId="3" fillId="0" borderId="0" xfId="0" applyFont="1" applyAlignment="1">
      <alignment horizontal="center" vertical="top"/>
    </xf>
    <xf numFmtId="0" fontId="1" fillId="0" borderId="0" xfId="0" applyFont="1" applyAlignment="1">
      <alignment vertical="center"/>
    </xf>
    <xf numFmtId="0" fontId="25" fillId="0" borderId="0" xfId="1" applyFont="1" applyAlignment="1">
      <alignment vertical="center"/>
    </xf>
    <xf numFmtId="0" fontId="19" fillId="0" borderId="0" xfId="0" applyFont="1" applyAlignment="1">
      <alignment vertical="center"/>
    </xf>
    <xf numFmtId="0" fontId="26" fillId="0" borderId="0" xfId="0" applyFont="1" applyAlignment="1">
      <alignment vertical="center"/>
    </xf>
    <xf numFmtId="0" fontId="12" fillId="0" borderId="0" xfId="0" applyFont="1" applyAlignment="1">
      <alignment horizontal="center" vertical="center"/>
    </xf>
    <xf numFmtId="0" fontId="7" fillId="0" borderId="0" xfId="0" applyFont="1" applyAlignment="1">
      <alignment vertical="top" wrapText="1"/>
    </xf>
    <xf numFmtId="0" fontId="9" fillId="0" borderId="4" xfId="0" applyFont="1" applyBorder="1"/>
    <xf numFmtId="0" fontId="7" fillId="0" borderId="4" xfId="0" applyFont="1" applyBorder="1" applyAlignment="1">
      <alignment wrapText="1"/>
    </xf>
    <xf numFmtId="0" fontId="7" fillId="0" borderId="0" xfId="0" applyFont="1" applyAlignment="1">
      <alignment wrapText="1"/>
    </xf>
    <xf numFmtId="0" fontId="18" fillId="0" borderId="0" xfId="0" applyFont="1"/>
    <xf numFmtId="0" fontId="12" fillId="0" borderId="0" xfId="0" applyFont="1"/>
    <xf numFmtId="0" fontId="11" fillId="0" borderId="0" xfId="1"/>
    <xf numFmtId="0" fontId="17" fillId="0" borderId="0" xfId="0" applyFont="1"/>
    <xf numFmtId="0" fontId="5" fillId="0" borderId="0" xfId="0" applyFont="1"/>
    <xf numFmtId="168" fontId="3" fillId="4" borderId="1" xfId="0" applyNumberFormat="1" applyFont="1" applyFill="1" applyBorder="1" applyAlignment="1" applyProtection="1">
      <alignment horizontal="center"/>
      <protection locked="0"/>
    </xf>
    <xf numFmtId="0" fontId="2" fillId="0" borderId="2" xfId="0" applyFont="1" applyBorder="1" applyAlignment="1" applyProtection="1">
      <alignment horizontal="center"/>
      <protection locked="0"/>
    </xf>
    <xf numFmtId="0" fontId="2" fillId="0" borderId="0" xfId="0" applyFont="1" applyAlignment="1">
      <alignment horizontal="left"/>
    </xf>
    <xf numFmtId="0" fontId="23" fillId="0" borderId="0" xfId="0" applyFont="1" applyAlignment="1">
      <alignment horizontal="right"/>
    </xf>
    <xf numFmtId="49" fontId="3" fillId="0" borderId="0" xfId="0" applyNumberFormat="1" applyFont="1" applyAlignment="1">
      <alignment horizontal="center"/>
    </xf>
    <xf numFmtId="2" fontId="3" fillId="4" borderId="1" xfId="0" applyNumberFormat="1" applyFont="1" applyFill="1" applyBorder="1" applyAlignment="1" applyProtection="1">
      <alignment horizontal="center"/>
    </xf>
    <xf numFmtId="0" fontId="3" fillId="4" borderId="1" xfId="0" applyFont="1" applyFill="1" applyBorder="1" applyAlignment="1" applyProtection="1">
      <alignment horizontal="left"/>
      <protection locked="0"/>
    </xf>
    <xf numFmtId="0" fontId="3" fillId="4" borderId="1" xfId="0" applyFont="1" applyFill="1" applyBorder="1" applyAlignment="1" applyProtection="1">
      <alignment horizontal="center"/>
      <protection locked="0"/>
    </xf>
    <xf numFmtId="167" fontId="3" fillId="4" borderId="1" xfId="0" applyNumberFormat="1" applyFont="1" applyFill="1" applyBorder="1" applyAlignment="1" applyProtection="1">
      <alignment horizontal="center"/>
      <protection locked="0"/>
    </xf>
    <xf numFmtId="164" fontId="3" fillId="4" borderId="1" xfId="0" applyNumberFormat="1" applyFont="1" applyFill="1" applyBorder="1" applyAlignment="1" applyProtection="1">
      <alignment horizontal="center"/>
      <protection locked="0"/>
    </xf>
    <xf numFmtId="13" fontId="3" fillId="4" borderId="1" xfId="0" applyNumberFormat="1" applyFont="1" applyFill="1" applyBorder="1" applyAlignment="1" applyProtection="1">
      <alignment horizontal="center" vertical="center" readingOrder="1"/>
      <protection locked="0" hidden="1"/>
    </xf>
    <xf numFmtId="0" fontId="10" fillId="0" borderId="4" xfId="0" applyFont="1" applyBorder="1" applyAlignment="1">
      <alignment horizontal="center"/>
    </xf>
    <xf numFmtId="49" fontId="3" fillId="0" borderId="4" xfId="0" applyNumberFormat="1" applyFont="1" applyBorder="1" applyAlignment="1">
      <alignment horizontal="left"/>
    </xf>
    <xf numFmtId="49" fontId="3" fillId="0" borderId="0" xfId="0" applyNumberFormat="1" applyFont="1" applyAlignment="1">
      <alignment horizontal="left"/>
    </xf>
    <xf numFmtId="0" fontId="12" fillId="0" borderId="4" xfId="0" applyFont="1" applyBorder="1" applyAlignment="1">
      <alignment horizontal="center"/>
    </xf>
    <xf numFmtId="0" fontId="20" fillId="0" borderId="0" xfId="0" applyFont="1" applyAlignment="1">
      <alignment horizontal="right"/>
    </xf>
    <xf numFmtId="0" fontId="13" fillId="0" borderId="0" xfId="0" applyFont="1" applyBorder="1" applyAlignment="1">
      <alignment horizontal="center" vertical="center" wrapText="1"/>
    </xf>
    <xf numFmtId="0" fontId="13" fillId="0" borderId="5" xfId="0" applyFont="1" applyBorder="1" applyAlignment="1">
      <alignment horizontal="center" vertical="center" wrapText="1"/>
    </xf>
    <xf numFmtId="0" fontId="10" fillId="0" borderId="0" xfId="0" applyFont="1" applyAlignment="1">
      <alignment horizontal="center"/>
    </xf>
    <xf numFmtId="0" fontId="3" fillId="0" borderId="0" xfId="0" applyFont="1" applyAlignment="1">
      <alignment horizontal="left"/>
    </xf>
    <xf numFmtId="0" fontId="3" fillId="0" borderId="0" xfId="0" applyFont="1" applyAlignment="1">
      <alignment horizontal="right"/>
    </xf>
    <xf numFmtId="0" fontId="3" fillId="0" borderId="0" xfId="0" applyFont="1"/>
    <xf numFmtId="49" fontId="3" fillId="0" borderId="0" xfId="0" applyNumberFormat="1" applyFont="1" applyAlignment="1">
      <alignment horizontal="center" vertical="center"/>
    </xf>
    <xf numFmtId="0" fontId="6" fillId="0" borderId="0" xfId="0" applyFont="1" applyAlignment="1">
      <alignment horizontal="left" vertical="top"/>
    </xf>
    <xf numFmtId="0" fontId="3" fillId="0" borderId="0" xfId="0" applyFont="1" applyAlignment="1">
      <alignment horizontal="left" vertical="top"/>
    </xf>
    <xf numFmtId="0" fontId="2" fillId="0" borderId="0" xfId="0" applyFont="1" applyFill="1" applyBorder="1" applyAlignment="1">
      <alignment horizontal="left"/>
    </xf>
    <xf numFmtId="0" fontId="2" fillId="0" borderId="0" xfId="0" applyFont="1" applyAlignment="1">
      <alignment horizontal="right"/>
    </xf>
    <xf numFmtId="0" fontId="17" fillId="0" borderId="0" xfId="0" applyFont="1" applyAlignment="1">
      <alignment horizontal="left"/>
    </xf>
    <xf numFmtId="0" fontId="0" fillId="0" borderId="0" xfId="0" applyAlignment="1">
      <alignment horizontal="left"/>
    </xf>
    <xf numFmtId="0" fontId="21" fillId="0" borderId="0" xfId="0" applyFont="1" applyAlignment="1">
      <alignment horizontal="center" vertical="center"/>
    </xf>
  </cellXfs>
  <cellStyles count="2">
    <cellStyle name="Hyperlink" xfId="1" builtinId="8"/>
    <cellStyle name="Normal"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sco.ca.gov/Files-PPSD/PAM_2_PAR_Items_Lines_1-7_2019_0731.pdf" TargetMode="External"/><Relationship Id="rId1" Type="http://schemas.openxmlformats.org/officeDocument/2006/relationships/hyperlink" Target="https://sco.ca.gov/Files-PPSD/clas_cs_workbook.pdf"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hyperlink" Target="https://sco.ca.gov/Files-PPSD/clas_b50_leave_benefit_trans_entry.pdf" TargetMode="External"/><Relationship Id="rId3" Type="http://schemas.openxmlformats.org/officeDocument/2006/relationships/hyperlink" Target="https://nationwidefinancial.com/media/pdf/NRM-13436CA-CA.pdf?_ga=2.264370056.641742500.1564681215-1327836964.1563475740" TargetMode="External"/><Relationship Id="rId7" Type="http://schemas.openxmlformats.org/officeDocument/2006/relationships/hyperlink" Target="https://www.sco.ca.gov/Files-PPSD/CLAS%20S50%20State%20Service%20Transaction%20Entry%20Job%20Aid.pdf" TargetMode="External"/><Relationship Id="rId2" Type="http://schemas.openxmlformats.org/officeDocument/2006/relationships/hyperlink" Target="http://hrmanual.calhr.ca.gov/Home/ManualItem/1/1803" TargetMode="External"/><Relationship Id="rId1" Type="http://schemas.openxmlformats.org/officeDocument/2006/relationships/hyperlink" Target="http://hrmanual.calhr.ca.gov/Home/ManualItem/1/1802" TargetMode="External"/><Relationship Id="rId6" Type="http://schemas.openxmlformats.org/officeDocument/2006/relationships/hyperlink" Target="https://www.sco.ca.gov/Files-PPSD/clas_cs_workbook.pdf" TargetMode="External"/><Relationship Id="rId5" Type="http://schemas.openxmlformats.org/officeDocument/2006/relationships/hyperlink" Target="https://www.sco.ca.gov/ppsd_clas_ref.html" TargetMode="External"/><Relationship Id="rId4" Type="http://schemas.openxmlformats.org/officeDocument/2006/relationships/hyperlink" Target="https://nationwidefinancial.com/media/pdf/NRM-5424CA-CA.pdf?_ga=2.134954417.1575889882.1564431310-946748204.156443131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V53"/>
  <sheetViews>
    <sheetView showGridLines="0" tabSelected="1" view="pageLayout" topLeftCell="B1" zoomScaleNormal="100" workbookViewId="0">
      <selection activeCell="D1" sqref="D1:F1"/>
    </sheetView>
  </sheetViews>
  <sheetFormatPr defaultColWidth="9.140625" defaultRowHeight="15"/>
  <cols>
    <col min="1" max="1" width="3.140625" style="3" customWidth="1"/>
    <col min="2" max="2" width="3.5703125" customWidth="1"/>
    <col min="3" max="3" width="7.7109375" customWidth="1"/>
    <col min="4" max="4" width="9.42578125" customWidth="1"/>
    <col min="5" max="5" width="2.42578125" customWidth="1"/>
    <col min="6" max="6" width="16.7109375" customWidth="1"/>
    <col min="7" max="7" width="2.140625" customWidth="1"/>
    <col min="8" max="8" width="15.7109375" customWidth="1"/>
    <col min="9" max="9" width="10" customWidth="1"/>
    <col min="10" max="10" width="14.7109375" customWidth="1"/>
    <col min="11" max="11" width="14.5703125" customWidth="1"/>
    <col min="13" max="13" width="9.7109375" bestFit="1" customWidth="1"/>
  </cols>
  <sheetData>
    <row r="1" spans="1:22" ht="16.5">
      <c r="A1" s="31" t="s">
        <v>43</v>
      </c>
      <c r="B1" s="2"/>
      <c r="C1" s="2"/>
      <c r="D1" s="101"/>
      <c r="E1" s="101"/>
      <c r="F1" s="101"/>
      <c r="G1" s="1"/>
      <c r="H1" s="3" t="s">
        <v>39</v>
      </c>
      <c r="I1" s="1"/>
      <c r="J1" s="104">
        <v>43684</v>
      </c>
      <c r="K1" s="104"/>
      <c r="L1" s="61" t="s">
        <v>105</v>
      </c>
      <c r="M1" s="61"/>
      <c r="N1" s="61"/>
      <c r="O1" s="61"/>
      <c r="P1" s="61"/>
      <c r="Q1" s="61"/>
      <c r="R1" s="61"/>
      <c r="S1" s="61"/>
      <c r="T1" s="61"/>
      <c r="U1" s="61"/>
      <c r="V1" s="54"/>
    </row>
    <row r="2" spans="1:22" ht="9" customHeight="1">
      <c r="A2" s="31"/>
      <c r="B2" s="2"/>
      <c r="C2" s="2"/>
      <c r="D2" s="55"/>
      <c r="E2" s="56"/>
      <c r="F2" s="55"/>
      <c r="G2" s="1"/>
      <c r="H2" s="3"/>
      <c r="I2" s="1"/>
      <c r="J2" s="96"/>
      <c r="K2" s="96"/>
      <c r="L2" s="86" t="s">
        <v>80</v>
      </c>
      <c r="M2" s="86"/>
      <c r="N2" s="86"/>
      <c r="O2" s="86"/>
      <c r="P2" s="86"/>
      <c r="Q2" s="86"/>
      <c r="R2" s="86"/>
      <c r="S2" s="86"/>
      <c r="T2" s="86"/>
      <c r="U2" s="86"/>
      <c r="V2" s="86"/>
    </row>
    <row r="3" spans="1:22" ht="16.5" customHeight="1">
      <c r="A3" s="31" t="s">
        <v>42</v>
      </c>
      <c r="B3" s="2"/>
      <c r="C3" s="2"/>
      <c r="D3" s="103"/>
      <c r="E3" s="103"/>
      <c r="F3" s="103"/>
      <c r="G3" s="1"/>
      <c r="H3" s="3" t="s">
        <v>38</v>
      </c>
      <c r="I3" s="1"/>
      <c r="J3" s="102">
        <v>16</v>
      </c>
      <c r="K3" s="102"/>
      <c r="L3" s="86"/>
      <c r="M3" s="86"/>
      <c r="N3" s="86"/>
      <c r="O3" s="86"/>
      <c r="P3" s="86"/>
      <c r="Q3" s="86"/>
      <c r="R3" s="86"/>
      <c r="S3" s="86"/>
      <c r="T3" s="86"/>
      <c r="U3" s="86"/>
      <c r="V3" s="86"/>
    </row>
    <row r="4" spans="1:22" ht="9.75" customHeight="1">
      <c r="A4" s="31"/>
      <c r="B4" s="2"/>
      <c r="C4" s="2"/>
      <c r="D4" s="55"/>
      <c r="E4" s="55"/>
      <c r="F4" s="55"/>
      <c r="G4" s="1"/>
      <c r="H4" s="3"/>
      <c r="I4" s="1"/>
      <c r="J4" s="96"/>
      <c r="K4" s="96"/>
      <c r="L4" s="86"/>
      <c r="M4" s="86"/>
      <c r="N4" s="86"/>
      <c r="O4" s="86"/>
      <c r="P4" s="86"/>
      <c r="Q4" s="86"/>
      <c r="R4" s="86"/>
      <c r="S4" s="86"/>
      <c r="T4" s="86"/>
      <c r="U4" s="86"/>
      <c r="V4" s="86"/>
    </row>
    <row r="5" spans="1:22" ht="16.5">
      <c r="A5" s="31" t="s">
        <v>41</v>
      </c>
      <c r="B5" s="2"/>
      <c r="C5" s="2"/>
      <c r="D5" s="102" t="s">
        <v>89</v>
      </c>
      <c r="E5" s="102"/>
      <c r="F5" s="102"/>
      <c r="G5" s="1"/>
      <c r="H5" s="3" t="s">
        <v>37</v>
      </c>
      <c r="I5" s="1"/>
      <c r="J5" s="105">
        <v>1</v>
      </c>
      <c r="K5" s="105"/>
      <c r="L5" s="61" t="s">
        <v>55</v>
      </c>
      <c r="M5" s="54"/>
      <c r="N5" s="54"/>
      <c r="O5" s="54"/>
      <c r="P5" s="54"/>
      <c r="Q5" s="54"/>
      <c r="R5" s="54"/>
      <c r="S5" s="54"/>
      <c r="T5" s="54"/>
      <c r="U5" s="54"/>
      <c r="V5" s="54"/>
    </row>
    <row r="6" spans="1:22" ht="13.5" customHeight="1">
      <c r="A6" s="31"/>
      <c r="B6" s="2"/>
      <c r="C6" s="2"/>
      <c r="D6" s="55"/>
      <c r="E6" s="55"/>
      <c r="F6" s="55"/>
      <c r="G6" s="1"/>
      <c r="H6" s="30" t="s">
        <v>40</v>
      </c>
      <c r="I6" s="1"/>
      <c r="J6" s="96"/>
      <c r="K6" s="96"/>
      <c r="L6" s="62" t="s">
        <v>65</v>
      </c>
      <c r="M6" s="60"/>
      <c r="N6" s="60"/>
      <c r="O6" s="60"/>
      <c r="P6" s="60"/>
      <c r="Q6" s="60"/>
      <c r="R6" s="60"/>
      <c r="S6" s="60"/>
      <c r="T6" s="54"/>
      <c r="U6" s="54"/>
      <c r="V6" s="54"/>
    </row>
    <row r="7" spans="1:22" ht="16.5">
      <c r="A7" s="31" t="s">
        <v>44</v>
      </c>
      <c r="B7" s="2"/>
      <c r="C7" s="2"/>
      <c r="D7" s="95"/>
      <c r="E7" s="95"/>
      <c r="F7" s="95"/>
      <c r="G7" s="1"/>
      <c r="H7" s="3" t="s">
        <v>52</v>
      </c>
      <c r="J7" s="100">
        <f>SUM(J5*8)</f>
        <v>8</v>
      </c>
      <c r="K7" s="100"/>
      <c r="L7" s="61" t="s">
        <v>59</v>
      </c>
      <c r="M7" s="54"/>
      <c r="N7" s="54"/>
      <c r="O7" s="54"/>
      <c r="P7" s="54"/>
      <c r="Q7" s="54"/>
      <c r="R7" s="54"/>
      <c r="S7" s="54"/>
      <c r="T7" s="54"/>
      <c r="U7" s="54"/>
      <c r="V7" s="54"/>
    </row>
    <row r="8" spans="1:22" ht="8.25" customHeight="1" thickBot="1">
      <c r="A8" s="2"/>
      <c r="B8" s="2"/>
      <c r="C8" s="2"/>
      <c r="D8" s="1"/>
      <c r="E8" s="1"/>
      <c r="F8" s="1"/>
      <c r="G8" s="1"/>
      <c r="H8" s="2"/>
      <c r="I8" s="1"/>
      <c r="J8" s="38"/>
      <c r="K8" s="1"/>
      <c r="L8" s="54"/>
      <c r="M8" s="54"/>
      <c r="N8" s="54"/>
      <c r="O8" s="54"/>
      <c r="P8" s="54"/>
      <c r="Q8" s="54"/>
      <c r="R8" s="54"/>
      <c r="S8" s="54"/>
      <c r="T8" s="54"/>
      <c r="U8" s="54"/>
      <c r="V8" s="54"/>
    </row>
    <row r="9" spans="1:22" ht="18.75" customHeight="1">
      <c r="A9" s="42" t="s">
        <v>0</v>
      </c>
      <c r="B9" s="43" t="s">
        <v>49</v>
      </c>
      <c r="C9" s="43"/>
      <c r="D9" s="43"/>
      <c r="E9" s="43"/>
      <c r="F9" s="43"/>
      <c r="G9" s="44"/>
      <c r="H9" s="44"/>
      <c r="I9" s="43"/>
      <c r="J9" s="43"/>
      <c r="K9" s="43"/>
      <c r="L9" s="87" t="s">
        <v>90</v>
      </c>
      <c r="M9" s="87"/>
      <c r="N9" s="87"/>
      <c r="O9" s="87"/>
      <c r="P9" s="87"/>
      <c r="Q9" s="87"/>
      <c r="R9" s="87"/>
      <c r="S9" s="87"/>
      <c r="T9" s="87"/>
      <c r="U9" s="87"/>
      <c r="V9" s="87"/>
    </row>
    <row r="10" spans="1:22" s="5" customFormat="1" ht="18.75" customHeight="1">
      <c r="A10" s="18" t="s">
        <v>1</v>
      </c>
      <c r="B10" s="32" t="s">
        <v>106</v>
      </c>
      <c r="C10" s="19"/>
      <c r="D10" s="19"/>
      <c r="E10" s="19"/>
      <c r="F10" s="19"/>
      <c r="G10" s="19"/>
      <c r="H10" s="19"/>
      <c r="I10" s="19"/>
      <c r="J10" s="19"/>
      <c r="K10" s="19"/>
      <c r="L10" s="61" t="s">
        <v>91</v>
      </c>
      <c r="M10" s="54"/>
      <c r="N10" s="54"/>
      <c r="O10" s="54"/>
      <c r="P10" s="54"/>
      <c r="Q10" s="54"/>
      <c r="R10" s="54"/>
      <c r="S10" s="54"/>
      <c r="T10" s="54"/>
      <c r="U10" s="54"/>
      <c r="V10" s="54"/>
    </row>
    <row r="11" spans="1:22" ht="20.25" customHeight="1">
      <c r="A11" s="18" t="s">
        <v>3</v>
      </c>
      <c r="B11" s="2" t="s">
        <v>30</v>
      </c>
      <c r="C11" s="1"/>
      <c r="D11" s="1"/>
      <c r="E11" s="1"/>
      <c r="F11" s="1"/>
      <c r="G11" s="1"/>
      <c r="H11" s="1"/>
      <c r="I11" s="1"/>
      <c r="J11" s="57"/>
      <c r="K11" s="6" t="s">
        <v>2</v>
      </c>
      <c r="L11" s="94" t="s">
        <v>92</v>
      </c>
      <c r="M11" s="94"/>
      <c r="N11" s="94"/>
      <c r="O11" s="94"/>
      <c r="P11" s="94"/>
      <c r="Q11" s="94"/>
      <c r="R11" s="94"/>
      <c r="S11" s="94"/>
      <c r="T11" s="94"/>
      <c r="U11" s="94"/>
      <c r="V11" s="94"/>
    </row>
    <row r="12" spans="1:22" ht="6.75" customHeight="1">
      <c r="A12" s="18"/>
      <c r="B12" s="1"/>
      <c r="C12" s="1"/>
      <c r="D12" s="1"/>
      <c r="E12" s="1"/>
      <c r="F12" s="1"/>
      <c r="G12" s="1"/>
      <c r="H12" s="1"/>
      <c r="I12" s="1"/>
      <c r="J12" s="37"/>
      <c r="K12" s="7"/>
      <c r="L12" s="93"/>
      <c r="M12" s="93"/>
      <c r="N12" s="93"/>
      <c r="O12" s="93"/>
      <c r="P12" s="93"/>
      <c r="Q12" s="93"/>
      <c r="R12" s="93"/>
      <c r="S12" s="93"/>
      <c r="T12" s="93"/>
      <c r="U12" s="93"/>
      <c r="V12" s="93"/>
    </row>
    <row r="13" spans="1:22" ht="13.5" customHeight="1">
      <c r="A13" s="18" t="s">
        <v>7</v>
      </c>
      <c r="B13" s="2" t="s">
        <v>54</v>
      </c>
      <c r="C13" s="1"/>
      <c r="D13" s="1"/>
      <c r="E13" s="1"/>
      <c r="F13" s="1"/>
      <c r="G13" s="1"/>
      <c r="H13" s="1"/>
      <c r="I13" s="2"/>
      <c r="J13" s="36"/>
      <c r="K13" s="1"/>
      <c r="L13" s="92" t="s">
        <v>93</v>
      </c>
      <c r="M13" s="92"/>
      <c r="N13" s="92"/>
      <c r="O13" s="92"/>
      <c r="P13" s="92"/>
      <c r="Q13" s="92"/>
      <c r="R13" s="92"/>
      <c r="S13" s="92"/>
      <c r="T13" s="92"/>
      <c r="U13" s="92"/>
      <c r="V13" s="92"/>
    </row>
    <row r="14" spans="1:22" ht="8.25" customHeight="1">
      <c r="A14" s="4"/>
      <c r="B14" s="2"/>
      <c r="C14" s="2"/>
      <c r="D14" s="2"/>
      <c r="E14" s="2"/>
      <c r="F14" s="2"/>
      <c r="G14" s="2"/>
      <c r="H14" s="2"/>
      <c r="I14" s="2"/>
      <c r="J14" s="36"/>
      <c r="K14" s="7"/>
      <c r="L14" s="91" t="s">
        <v>65</v>
      </c>
      <c r="M14" s="91"/>
      <c r="N14" s="91"/>
      <c r="O14" s="91"/>
      <c r="P14" s="91"/>
      <c r="Q14" s="91"/>
      <c r="R14" s="91"/>
      <c r="S14" s="91"/>
      <c r="T14" s="91"/>
      <c r="U14" s="91"/>
      <c r="V14" s="91"/>
    </row>
    <row r="15" spans="1:22" ht="16.5" customHeight="1">
      <c r="A15" s="4"/>
      <c r="B15" s="97" t="s">
        <v>4</v>
      </c>
      <c r="C15" s="97"/>
      <c r="D15" s="97"/>
      <c r="E15" s="97"/>
      <c r="F15" s="1"/>
      <c r="G15" s="1"/>
      <c r="H15" s="1"/>
      <c r="I15" s="1"/>
      <c r="J15" s="57"/>
      <c r="K15" s="6" t="s">
        <v>2</v>
      </c>
      <c r="L15" s="91"/>
      <c r="M15" s="91"/>
      <c r="N15" s="91"/>
      <c r="O15" s="91"/>
      <c r="P15" s="91"/>
      <c r="Q15" s="91"/>
      <c r="R15" s="91"/>
      <c r="S15" s="91"/>
      <c r="T15" s="91"/>
      <c r="U15" s="91"/>
      <c r="V15" s="91"/>
    </row>
    <row r="16" spans="1:22" ht="16.5" customHeight="1">
      <c r="A16" s="4"/>
      <c r="B16" s="97" t="s">
        <v>60</v>
      </c>
      <c r="C16" s="97"/>
      <c r="D16" s="97"/>
      <c r="E16" s="97"/>
      <c r="F16" s="97"/>
      <c r="G16" s="97"/>
      <c r="H16" s="97"/>
      <c r="I16" s="1"/>
      <c r="J16" s="58"/>
      <c r="K16" s="6" t="s">
        <v>5</v>
      </c>
      <c r="L16" s="92" t="s">
        <v>76</v>
      </c>
      <c r="M16" s="92"/>
      <c r="N16" s="92"/>
      <c r="O16" s="92"/>
      <c r="P16" s="92"/>
      <c r="Q16" s="92"/>
      <c r="R16" s="92"/>
      <c r="S16" s="92"/>
      <c r="T16" s="92"/>
      <c r="U16" s="92"/>
      <c r="V16" s="92"/>
    </row>
    <row r="17" spans="1:22" ht="16.5">
      <c r="A17" s="4"/>
      <c r="B17" s="97" t="s">
        <v>6</v>
      </c>
      <c r="C17" s="97"/>
      <c r="D17" s="97"/>
      <c r="E17" s="97"/>
      <c r="F17" s="1"/>
      <c r="G17" s="1"/>
      <c r="H17" s="1"/>
      <c r="I17" s="1"/>
      <c r="J17" s="58"/>
      <c r="K17" s="6" t="s">
        <v>5</v>
      </c>
      <c r="L17" s="61" t="s">
        <v>64</v>
      </c>
      <c r="M17" s="61"/>
      <c r="N17" s="61"/>
      <c r="O17" s="61"/>
      <c r="P17" s="61"/>
      <c r="Q17" s="61"/>
      <c r="R17" s="61"/>
      <c r="S17" s="54"/>
      <c r="T17" s="54"/>
      <c r="U17" s="54"/>
      <c r="V17" s="54"/>
    </row>
    <row r="18" spans="1:22" ht="16.5">
      <c r="A18" s="4"/>
      <c r="B18" s="120" t="s">
        <v>8</v>
      </c>
      <c r="C18" s="120"/>
      <c r="D18" s="120"/>
      <c r="E18" s="120"/>
      <c r="F18" s="1"/>
      <c r="G18" s="1"/>
      <c r="H18" s="1"/>
      <c r="I18" s="1"/>
      <c r="J18" s="58"/>
      <c r="K18" s="6" t="s">
        <v>5</v>
      </c>
      <c r="L18" s="61" t="s">
        <v>63</v>
      </c>
      <c r="M18" s="61"/>
      <c r="N18" s="61"/>
      <c r="O18" s="61"/>
      <c r="P18" s="61"/>
      <c r="Q18" s="61"/>
      <c r="R18" s="61"/>
      <c r="S18" s="54"/>
      <c r="T18" s="54"/>
      <c r="U18" s="54"/>
      <c r="V18" s="54"/>
    </row>
    <row r="19" spans="1:22" ht="16.5">
      <c r="A19" s="4"/>
      <c r="B19" s="97" t="s">
        <v>9</v>
      </c>
      <c r="C19" s="97"/>
      <c r="D19" s="97"/>
      <c r="E19" s="97"/>
      <c r="F19" s="1"/>
      <c r="G19" s="1"/>
      <c r="H19" s="1"/>
      <c r="I19" s="1"/>
      <c r="J19" s="58"/>
      <c r="K19" s="6" t="s">
        <v>5</v>
      </c>
      <c r="L19" s="61" t="s">
        <v>56</v>
      </c>
      <c r="M19" s="61"/>
      <c r="N19" s="61"/>
      <c r="O19" s="61"/>
      <c r="P19" s="61"/>
      <c r="Q19" s="61"/>
      <c r="R19" s="61"/>
      <c r="S19" s="61"/>
      <c r="T19" s="61"/>
      <c r="U19" s="54"/>
      <c r="V19" s="54"/>
    </row>
    <row r="20" spans="1:22" ht="16.5">
      <c r="A20" s="4"/>
      <c r="B20" s="97" t="s">
        <v>10</v>
      </c>
      <c r="C20" s="97"/>
      <c r="D20" s="97"/>
      <c r="E20" s="97"/>
      <c r="F20" s="97"/>
      <c r="G20" s="1"/>
      <c r="H20" s="1"/>
      <c r="I20" s="1"/>
      <c r="J20" s="58"/>
      <c r="K20" s="6" t="s">
        <v>5</v>
      </c>
      <c r="L20" s="61" t="s">
        <v>57</v>
      </c>
      <c r="M20" s="61"/>
      <c r="N20" s="61"/>
      <c r="O20" s="61"/>
      <c r="P20" s="61"/>
      <c r="Q20" s="61"/>
      <c r="R20" s="61"/>
      <c r="S20" s="61"/>
      <c r="T20" s="61"/>
      <c r="U20" s="54"/>
      <c r="V20" s="54"/>
    </row>
    <row r="21" spans="1:22" ht="8.25" customHeight="1">
      <c r="A21" s="4"/>
      <c r="B21" s="1"/>
      <c r="C21" s="1"/>
      <c r="D21" s="1"/>
      <c r="E21" s="1"/>
      <c r="F21" s="1"/>
      <c r="G21" s="1"/>
      <c r="H21" s="1"/>
      <c r="I21" s="1"/>
      <c r="J21" s="34"/>
      <c r="K21" s="27"/>
      <c r="L21" s="61"/>
      <c r="M21" s="61"/>
      <c r="N21" s="61"/>
      <c r="O21" s="61"/>
      <c r="P21" s="61"/>
      <c r="Q21" s="61"/>
      <c r="R21" s="61"/>
      <c r="S21" s="61"/>
      <c r="T21" s="61"/>
      <c r="U21" s="54"/>
      <c r="V21" s="54"/>
    </row>
    <row r="22" spans="1:22" ht="13.5" customHeight="1">
      <c r="A22" s="18" t="s">
        <v>11</v>
      </c>
      <c r="B22" s="2" t="s">
        <v>32</v>
      </c>
      <c r="C22" s="2"/>
      <c r="D22" s="2"/>
      <c r="E22" s="2"/>
      <c r="F22" s="2"/>
      <c r="G22" s="1"/>
      <c r="H22" s="1"/>
      <c r="I22" s="1"/>
      <c r="J22" s="63">
        <f>SUM(J11:J20)</f>
        <v>0</v>
      </c>
      <c r="K22" s="15" t="s">
        <v>13</v>
      </c>
      <c r="L22" s="62" t="s">
        <v>58</v>
      </c>
      <c r="M22" s="61"/>
      <c r="N22" s="61"/>
      <c r="O22" s="61"/>
      <c r="P22" s="61"/>
      <c r="Q22" s="61"/>
      <c r="R22" s="61"/>
      <c r="S22" s="61"/>
      <c r="T22" s="61"/>
      <c r="U22" s="54"/>
      <c r="V22" s="54"/>
    </row>
    <row r="23" spans="1:22" ht="7.5" customHeight="1" thickBot="1">
      <c r="A23" s="18"/>
      <c r="B23" s="1"/>
      <c r="C23" s="1"/>
      <c r="D23" s="1"/>
      <c r="E23" s="1"/>
      <c r="F23" s="1"/>
      <c r="G23" s="1"/>
      <c r="H23" s="1"/>
      <c r="I23" s="1"/>
      <c r="J23" s="1"/>
      <c r="K23" s="6"/>
      <c r="L23" s="54"/>
      <c r="M23" s="54"/>
      <c r="N23" s="54"/>
      <c r="O23" s="54"/>
      <c r="P23" s="54"/>
      <c r="Q23" s="54"/>
      <c r="R23" s="54"/>
      <c r="S23" s="54"/>
      <c r="T23" s="54"/>
      <c r="U23" s="54"/>
      <c r="V23" s="54"/>
    </row>
    <row r="24" spans="1:22" ht="16.5" customHeight="1" thickBot="1">
      <c r="A24" s="42" t="s">
        <v>12</v>
      </c>
      <c r="B24" s="52" t="s">
        <v>70</v>
      </c>
      <c r="C24" s="53"/>
      <c r="D24" s="53"/>
      <c r="E24" s="53"/>
      <c r="F24" s="53"/>
      <c r="G24" s="53"/>
      <c r="H24" s="53"/>
      <c r="I24" s="53"/>
      <c r="J24" s="79">
        <f>ROUNDDOWN(J22/J7,0)</f>
        <v>0</v>
      </c>
      <c r="K24" s="72">
        <f>WORKDAY(J1,J24)</f>
        <v>43684</v>
      </c>
      <c r="L24" s="88" t="s">
        <v>107</v>
      </c>
      <c r="M24" s="88"/>
      <c r="N24" s="88"/>
      <c r="O24" s="88"/>
      <c r="P24" s="88"/>
      <c r="Q24" s="88"/>
      <c r="R24" s="88"/>
      <c r="S24" s="88"/>
      <c r="T24" s="88"/>
      <c r="U24" s="88"/>
      <c r="V24" s="88"/>
    </row>
    <row r="25" spans="1:22" ht="16.5" customHeight="1">
      <c r="A25" s="18"/>
      <c r="B25" s="1" t="s">
        <v>31</v>
      </c>
      <c r="C25" s="1"/>
      <c r="D25" s="1"/>
      <c r="E25" s="1"/>
      <c r="F25" s="1"/>
      <c r="G25" s="1"/>
      <c r="H25" s="1"/>
      <c r="I25" s="1"/>
      <c r="J25" s="80" t="s">
        <v>94</v>
      </c>
      <c r="K25" s="80" t="s">
        <v>71</v>
      </c>
      <c r="L25" s="89" t="s">
        <v>77</v>
      </c>
      <c r="M25" s="89"/>
      <c r="N25" s="89"/>
      <c r="O25" s="89"/>
      <c r="P25" s="89"/>
      <c r="Q25" s="89"/>
      <c r="R25" s="89"/>
      <c r="S25" s="89"/>
      <c r="T25" s="89"/>
      <c r="U25" s="89"/>
      <c r="V25" s="89"/>
    </row>
    <row r="26" spans="1:22" ht="16.5" customHeight="1">
      <c r="A26" s="121"/>
      <c r="B26" s="121"/>
      <c r="C26" s="121"/>
      <c r="D26" s="121"/>
      <c r="E26" s="121"/>
      <c r="F26" s="64">
        <f>SUM(J3)</f>
        <v>16</v>
      </c>
      <c r="G26" s="14" t="s">
        <v>19</v>
      </c>
      <c r="H26" s="33"/>
      <c r="I26" s="1"/>
      <c r="J26" s="63">
        <f>SUM(F26*H26)</f>
        <v>0</v>
      </c>
      <c r="K26" s="6" t="s">
        <v>2</v>
      </c>
      <c r="L26" s="74" t="s">
        <v>62</v>
      </c>
      <c r="M26" s="75"/>
    </row>
    <row r="27" spans="1:22" s="5" customFormat="1" ht="13.5" customHeight="1">
      <c r="A27" s="10"/>
      <c r="B27" s="10"/>
      <c r="C27" s="10"/>
      <c r="D27" s="10"/>
      <c r="E27" s="10"/>
      <c r="F27" s="20" t="s">
        <v>20</v>
      </c>
      <c r="G27" s="21"/>
      <c r="H27" s="20" t="s">
        <v>21</v>
      </c>
      <c r="I27" s="17"/>
      <c r="J27" s="12"/>
      <c r="K27" s="6"/>
      <c r="L27" s="90" t="s">
        <v>74</v>
      </c>
      <c r="M27" s="90"/>
      <c r="N27" s="90"/>
      <c r="O27" s="90"/>
      <c r="P27" s="90"/>
      <c r="Q27" s="90"/>
      <c r="R27" s="90"/>
      <c r="S27" s="90"/>
      <c r="T27" s="90"/>
      <c r="U27" s="90"/>
      <c r="V27" s="90"/>
    </row>
    <row r="28" spans="1:22" ht="5.25" customHeight="1">
      <c r="A28" s="4"/>
      <c r="B28" s="1"/>
      <c r="C28" s="1"/>
      <c r="D28" s="1"/>
      <c r="E28" s="1"/>
      <c r="F28" s="1"/>
      <c r="G28" s="1"/>
      <c r="H28" s="1"/>
      <c r="I28" s="1"/>
      <c r="J28" s="1"/>
      <c r="K28" s="6"/>
      <c r="L28" s="90"/>
      <c r="M28" s="90"/>
      <c r="N28" s="90"/>
      <c r="O28" s="90"/>
      <c r="P28" s="90"/>
      <c r="Q28" s="90"/>
      <c r="R28" s="90"/>
      <c r="S28" s="90"/>
      <c r="T28" s="90"/>
      <c r="U28" s="90"/>
      <c r="V28" s="90"/>
    </row>
    <row r="29" spans="1:22" ht="16.5" customHeight="1">
      <c r="A29" s="18" t="s">
        <v>14</v>
      </c>
      <c r="B29" s="116" t="s">
        <v>53</v>
      </c>
      <c r="C29" s="116"/>
      <c r="D29" s="116"/>
      <c r="E29" s="116"/>
      <c r="F29" s="116"/>
      <c r="G29" s="116"/>
      <c r="H29" s="116"/>
      <c r="I29" s="116"/>
      <c r="J29" s="116"/>
      <c r="K29" s="116"/>
      <c r="L29" s="76" t="s">
        <v>75</v>
      </c>
      <c r="M29" s="77"/>
      <c r="N29" s="77"/>
      <c r="O29" s="77"/>
      <c r="P29" s="77"/>
      <c r="Q29" s="77"/>
      <c r="R29" s="77"/>
      <c r="S29" s="77"/>
      <c r="T29" s="77"/>
      <c r="U29" s="77"/>
      <c r="V29" s="77"/>
    </row>
    <row r="30" spans="1:22" ht="23.25" customHeight="1">
      <c r="A30" s="18"/>
      <c r="B30" s="118" t="s">
        <v>48</v>
      </c>
      <c r="C30" s="119"/>
      <c r="D30" s="119"/>
      <c r="E30" s="119"/>
      <c r="F30" s="119"/>
      <c r="G30" s="119"/>
      <c r="H30" s="119"/>
      <c r="I30" s="119"/>
      <c r="J30" s="119"/>
      <c r="K30" s="119"/>
      <c r="L30" s="54" t="s">
        <v>78</v>
      </c>
      <c r="M30" s="54"/>
      <c r="N30" s="54"/>
      <c r="O30" s="54"/>
      <c r="P30" s="54"/>
      <c r="Q30" s="54"/>
      <c r="R30" s="54"/>
      <c r="S30" s="54"/>
      <c r="T30" s="54"/>
      <c r="U30" s="54"/>
      <c r="V30" s="54"/>
    </row>
    <row r="31" spans="1:22" ht="16.5" customHeight="1">
      <c r="A31" s="18"/>
      <c r="B31" s="16" t="s">
        <v>34</v>
      </c>
      <c r="C31" s="16"/>
      <c r="D31" s="16"/>
      <c r="E31" s="16"/>
      <c r="F31" s="16"/>
      <c r="G31" s="1"/>
      <c r="H31" s="33"/>
      <c r="I31" s="1"/>
      <c r="J31" s="63">
        <f>SUM(H31*J7)</f>
        <v>0</v>
      </c>
      <c r="K31" s="6" t="s">
        <v>5</v>
      </c>
      <c r="L31" s="89" t="s">
        <v>79</v>
      </c>
      <c r="M31" s="89"/>
      <c r="N31" s="89"/>
      <c r="O31" s="89"/>
      <c r="P31" s="89"/>
      <c r="Q31" s="89"/>
      <c r="R31" s="89"/>
      <c r="S31" s="89"/>
      <c r="T31" s="89"/>
      <c r="U31" s="89"/>
      <c r="V31" s="89"/>
    </row>
    <row r="32" spans="1:22" ht="17.25" customHeight="1">
      <c r="A32" s="18"/>
      <c r="B32" s="16" t="s">
        <v>33</v>
      </c>
      <c r="C32" s="16"/>
      <c r="D32" s="16"/>
      <c r="E32" s="16"/>
      <c r="F32" s="16"/>
      <c r="G32" s="1"/>
      <c r="H32" s="33"/>
      <c r="I32" s="1"/>
      <c r="J32" s="63">
        <f>SUM(H32*J7)</f>
        <v>0</v>
      </c>
      <c r="K32" s="6" t="s">
        <v>5</v>
      </c>
      <c r="L32" s="89"/>
      <c r="M32" s="89"/>
      <c r="N32" s="89"/>
      <c r="O32" s="89"/>
      <c r="P32" s="89"/>
      <c r="Q32" s="89"/>
      <c r="R32" s="89"/>
      <c r="S32" s="89"/>
      <c r="T32" s="89"/>
      <c r="U32" s="89"/>
      <c r="V32" s="89"/>
    </row>
    <row r="33" spans="1:22" s="5" customFormat="1" ht="8.25" customHeight="1" thickBot="1">
      <c r="A33" s="18"/>
      <c r="B33" s="16"/>
      <c r="C33" s="16"/>
      <c r="D33" s="16"/>
      <c r="E33" s="16"/>
      <c r="F33" s="16"/>
      <c r="G33" s="16"/>
      <c r="H33" s="39"/>
      <c r="I33" s="17"/>
      <c r="J33" s="40"/>
      <c r="K33" s="35"/>
      <c r="L33" s="54"/>
      <c r="M33" s="54"/>
      <c r="N33" s="54"/>
      <c r="O33" s="54"/>
      <c r="P33" s="54"/>
      <c r="Q33" s="54"/>
      <c r="R33" s="54"/>
      <c r="S33" s="54"/>
      <c r="T33" s="54"/>
      <c r="U33" s="54"/>
      <c r="V33" s="54"/>
    </row>
    <row r="34" spans="1:22" s="5" customFormat="1" ht="6.75" customHeight="1">
      <c r="A34" s="42"/>
      <c r="B34" s="44"/>
      <c r="C34" s="44"/>
      <c r="D34" s="44"/>
      <c r="E34" s="44"/>
      <c r="F34" s="44"/>
      <c r="G34" s="44"/>
      <c r="H34" s="48"/>
      <c r="I34" s="49"/>
      <c r="J34" s="50"/>
      <c r="K34" s="51"/>
      <c r="L34" s="59"/>
      <c r="M34" s="59"/>
      <c r="N34" s="59"/>
      <c r="O34" s="59"/>
      <c r="P34" s="59"/>
      <c r="Q34" s="59"/>
      <c r="R34" s="59"/>
      <c r="S34" s="59"/>
      <c r="T34" s="59"/>
      <c r="U34" s="59"/>
      <c r="V34" s="59"/>
    </row>
    <row r="35" spans="1:22" ht="16.5" customHeight="1">
      <c r="A35" s="18" t="s">
        <v>16</v>
      </c>
      <c r="B35" s="2" t="s">
        <v>15</v>
      </c>
      <c r="C35" s="1"/>
      <c r="D35" s="1"/>
      <c r="E35" s="1"/>
      <c r="F35" s="1"/>
      <c r="G35" s="1"/>
      <c r="H35" s="1"/>
      <c r="I35" s="11"/>
      <c r="J35" s="63">
        <f>SUM(J11,J15,J26)</f>
        <v>0</v>
      </c>
      <c r="K35" s="15" t="s">
        <v>2</v>
      </c>
      <c r="L35" s="85" t="s">
        <v>61</v>
      </c>
      <c r="M35" s="85"/>
      <c r="N35" s="85"/>
      <c r="O35" s="85"/>
      <c r="P35" s="85"/>
      <c r="Q35" s="85"/>
      <c r="R35" s="85"/>
      <c r="S35" s="85"/>
      <c r="T35" s="85"/>
      <c r="U35" s="85"/>
      <c r="V35" s="85"/>
    </row>
    <row r="36" spans="1:22" ht="16.5" customHeight="1">
      <c r="A36" s="18" t="s">
        <v>18</v>
      </c>
      <c r="B36" s="2" t="s">
        <v>17</v>
      </c>
      <c r="C36" s="1"/>
      <c r="D36" s="1"/>
      <c r="E36" s="1"/>
      <c r="F36" s="1"/>
      <c r="G36" s="1"/>
      <c r="H36" s="1"/>
      <c r="I36" s="11"/>
      <c r="J36" s="63">
        <f>SUM(J16:J20,J31:J32)</f>
        <v>0</v>
      </c>
      <c r="K36" s="15" t="s">
        <v>5</v>
      </c>
      <c r="L36" s="85"/>
      <c r="M36" s="85"/>
      <c r="N36" s="85"/>
      <c r="O36" s="85"/>
      <c r="P36" s="85"/>
      <c r="Q36" s="85"/>
      <c r="R36" s="85"/>
      <c r="S36" s="85"/>
      <c r="T36" s="85"/>
      <c r="U36" s="85"/>
      <c r="V36" s="85"/>
    </row>
    <row r="37" spans="1:22" ht="16.5">
      <c r="A37" s="18" t="s">
        <v>22</v>
      </c>
      <c r="B37" s="2" t="s">
        <v>51</v>
      </c>
      <c r="C37" s="1"/>
      <c r="D37" s="1"/>
      <c r="E37" s="1"/>
      <c r="F37" s="1"/>
      <c r="G37" s="1"/>
      <c r="H37" s="1"/>
      <c r="I37" s="1"/>
      <c r="J37" s="63">
        <f>SUM(J35,J36)</f>
        <v>0</v>
      </c>
      <c r="K37" s="15" t="s">
        <v>13</v>
      </c>
      <c r="L37" s="61" t="s">
        <v>68</v>
      </c>
      <c r="M37" s="54"/>
      <c r="N37" s="54"/>
      <c r="O37" s="54"/>
      <c r="P37" s="54"/>
      <c r="Q37" s="54"/>
      <c r="R37" s="54"/>
      <c r="S37" s="54"/>
      <c r="T37" s="54"/>
      <c r="U37" s="54"/>
      <c r="V37" s="54"/>
    </row>
    <row r="38" spans="1:22" s="5" customFormat="1" ht="2.25" customHeight="1">
      <c r="A38" s="99"/>
      <c r="B38" s="99"/>
      <c r="C38" s="99"/>
      <c r="D38" s="99"/>
      <c r="E38" s="99"/>
      <c r="F38" s="99"/>
      <c r="G38" s="99"/>
      <c r="H38" s="99"/>
      <c r="I38" s="99"/>
      <c r="J38" s="99"/>
      <c r="K38" s="99"/>
      <c r="L38" s="61"/>
      <c r="M38" s="54"/>
      <c r="N38" s="54"/>
      <c r="O38" s="54"/>
      <c r="P38" s="54"/>
      <c r="Q38" s="54"/>
      <c r="R38" s="54"/>
      <c r="S38" s="54"/>
      <c r="T38" s="54"/>
      <c r="U38" s="54"/>
      <c r="V38" s="54"/>
    </row>
    <row r="39" spans="1:22" ht="6.75" customHeight="1">
      <c r="A39" s="99"/>
      <c r="B39" s="99"/>
      <c r="C39" s="99"/>
      <c r="D39" s="99"/>
      <c r="E39" s="99"/>
      <c r="F39" s="99"/>
      <c r="G39" s="99"/>
      <c r="H39" s="99"/>
      <c r="I39" s="99"/>
      <c r="J39" s="99"/>
      <c r="K39" s="99"/>
      <c r="L39" s="61"/>
      <c r="M39" s="54"/>
      <c r="N39" s="54"/>
      <c r="O39" s="54"/>
      <c r="P39" s="54"/>
      <c r="Q39" s="54"/>
      <c r="R39" s="54"/>
      <c r="S39" s="54"/>
      <c r="T39" s="54"/>
      <c r="U39" s="54"/>
      <c r="V39" s="54"/>
    </row>
    <row r="40" spans="1:22" ht="15.75" customHeight="1">
      <c r="A40" s="18" t="s">
        <v>23</v>
      </c>
      <c r="B40" s="2" t="s">
        <v>45</v>
      </c>
      <c r="C40" s="1"/>
      <c r="D40" s="1"/>
      <c r="E40" s="1"/>
      <c r="F40" s="1"/>
      <c r="G40" s="1"/>
      <c r="H40" s="29"/>
      <c r="I40" s="1"/>
      <c r="J40" s="65">
        <f>ROUNDDOWN(J37/J7,0)</f>
        <v>0</v>
      </c>
      <c r="K40" s="66">
        <f>MOD(J37,J7)</f>
        <v>0</v>
      </c>
      <c r="L40" s="61" t="s">
        <v>69</v>
      </c>
      <c r="M40" s="54"/>
      <c r="N40" s="54"/>
      <c r="O40" s="54"/>
      <c r="P40" s="54"/>
      <c r="Q40" s="54"/>
      <c r="R40" s="54"/>
      <c r="S40" s="54"/>
      <c r="T40" s="54"/>
      <c r="U40" s="54"/>
      <c r="V40" s="54"/>
    </row>
    <row r="41" spans="1:22" ht="17.25" customHeight="1">
      <c r="A41" s="18"/>
      <c r="B41" s="1"/>
      <c r="C41" s="1"/>
      <c r="D41" s="1"/>
      <c r="E41" s="1"/>
      <c r="F41" s="1"/>
      <c r="G41" s="1"/>
      <c r="H41" s="1"/>
      <c r="I41" s="1"/>
      <c r="J41" s="69" t="s">
        <v>35</v>
      </c>
      <c r="K41" s="70" t="s">
        <v>36</v>
      </c>
      <c r="L41" s="61"/>
      <c r="M41" s="54"/>
      <c r="N41" s="54"/>
      <c r="O41" s="54"/>
      <c r="P41" s="54"/>
      <c r="Q41" s="54"/>
      <c r="R41" s="54"/>
      <c r="S41" s="54"/>
      <c r="T41" s="54"/>
      <c r="U41" s="54"/>
      <c r="V41" s="54"/>
    </row>
    <row r="42" spans="1:22" ht="16.5">
      <c r="A42" s="18" t="s">
        <v>24</v>
      </c>
      <c r="B42" s="2" t="s">
        <v>72</v>
      </c>
      <c r="C42" s="1"/>
      <c r="D42" s="1"/>
      <c r="E42" s="1"/>
      <c r="F42" s="9"/>
      <c r="G42" s="1"/>
      <c r="H42" s="9"/>
      <c r="I42" s="1"/>
      <c r="J42" s="71">
        <f>IF(K40=0,WORKDAY(J1,J40,1),WORKDAY(J1,J40+1))</f>
        <v>43684</v>
      </c>
      <c r="K42" s="73" t="s">
        <v>73</v>
      </c>
      <c r="L42" s="61" t="s">
        <v>66</v>
      </c>
      <c r="M42" s="54"/>
      <c r="N42" s="54"/>
      <c r="O42" s="54"/>
      <c r="P42" s="54"/>
      <c r="Q42" s="54"/>
      <c r="R42" s="54"/>
      <c r="S42" s="54"/>
      <c r="T42" s="54"/>
      <c r="U42" s="54"/>
      <c r="V42" s="54"/>
    </row>
    <row r="43" spans="1:22" ht="15" customHeight="1" thickBot="1">
      <c r="A43" s="18"/>
      <c r="B43" s="1"/>
      <c r="C43" s="1"/>
      <c r="D43" s="1"/>
      <c r="E43" s="1"/>
      <c r="F43" s="1"/>
      <c r="G43" s="1"/>
      <c r="H43" s="1"/>
      <c r="I43" s="1"/>
      <c r="J43" s="68"/>
      <c r="K43" s="67"/>
      <c r="L43" s="54"/>
      <c r="M43" s="54"/>
      <c r="N43" s="54"/>
      <c r="O43" s="54"/>
      <c r="P43" s="54"/>
      <c r="Q43" s="54"/>
      <c r="R43" s="54"/>
      <c r="S43" s="54"/>
      <c r="T43" s="54"/>
      <c r="U43" s="54"/>
      <c r="V43" s="54"/>
    </row>
    <row r="44" spans="1:22" ht="19.5" customHeight="1">
      <c r="A44" s="42" t="s">
        <v>50</v>
      </c>
      <c r="B44" s="43" t="s">
        <v>46</v>
      </c>
      <c r="C44" s="44"/>
      <c r="D44" s="44"/>
      <c r="E44" s="44"/>
      <c r="F44" s="44"/>
      <c r="G44" s="44"/>
      <c r="H44" s="44"/>
      <c r="I44" s="45"/>
      <c r="J44" s="46"/>
      <c r="K44" s="47"/>
      <c r="L44" s="106" t="s">
        <v>111</v>
      </c>
      <c r="M44" s="106"/>
      <c r="N44" s="106"/>
      <c r="O44" s="106"/>
      <c r="P44" s="106"/>
      <c r="Q44" s="106"/>
      <c r="R44" s="106"/>
      <c r="S44" s="106"/>
      <c r="T44" s="106"/>
      <c r="U44" s="106"/>
      <c r="V44" s="106"/>
    </row>
    <row r="45" spans="1:22" s="5" customFormat="1" ht="4.5" customHeight="1">
      <c r="A45" s="18"/>
      <c r="B45" s="2"/>
      <c r="C45" s="1"/>
      <c r="D45" s="1"/>
      <c r="E45" s="1"/>
      <c r="F45" s="1"/>
      <c r="G45" s="1"/>
      <c r="H45" s="1"/>
      <c r="J45" s="41"/>
      <c r="K45" s="8"/>
      <c r="L45" s="60"/>
      <c r="M45" s="60"/>
      <c r="N45" s="60"/>
      <c r="O45" s="60"/>
      <c r="P45" s="54"/>
      <c r="Q45" s="54"/>
      <c r="R45" s="54"/>
      <c r="S45" s="54"/>
      <c r="T45" s="54"/>
      <c r="U45" s="54"/>
      <c r="V45" s="54"/>
    </row>
    <row r="46" spans="1:22" s="5" customFormat="1" ht="16.5" customHeight="1">
      <c r="A46" s="18"/>
      <c r="B46" s="2"/>
      <c r="C46" s="115" t="s">
        <v>27</v>
      </c>
      <c r="D46" s="115"/>
      <c r="E46" s="115"/>
      <c r="F46" s="28">
        <f>MIN(ROUNDDOWN(J35/J7,0),99)</f>
        <v>0</v>
      </c>
      <c r="G46" s="17"/>
      <c r="H46" s="22">
        <f>(J35/J7-F46)*J7</f>
        <v>0</v>
      </c>
      <c r="I46" s="116" t="s">
        <v>29</v>
      </c>
      <c r="J46" s="116"/>
      <c r="K46" s="116"/>
      <c r="L46" s="113" t="s">
        <v>67</v>
      </c>
      <c r="M46" s="113"/>
      <c r="N46" s="113"/>
      <c r="O46" s="113"/>
      <c r="P46" s="113"/>
      <c r="Q46" s="113"/>
      <c r="R46" s="113"/>
      <c r="S46" s="113"/>
      <c r="T46" s="113"/>
      <c r="U46" s="113"/>
      <c r="V46" s="113"/>
    </row>
    <row r="47" spans="1:22" s="5" customFormat="1" ht="3.75" customHeight="1">
      <c r="A47" s="18"/>
      <c r="B47" s="2"/>
      <c r="C47" s="11"/>
      <c r="D47" s="23"/>
      <c r="E47" s="23"/>
      <c r="F47" s="24"/>
      <c r="G47" s="13"/>
      <c r="H47" s="25"/>
      <c r="I47" s="26"/>
      <c r="J47" s="26"/>
      <c r="K47" s="2"/>
      <c r="L47" s="60"/>
      <c r="M47" s="60"/>
      <c r="N47" s="60"/>
      <c r="O47" s="60"/>
      <c r="P47" s="54"/>
      <c r="Q47" s="54"/>
      <c r="R47" s="54"/>
      <c r="S47" s="54"/>
      <c r="T47" s="54"/>
      <c r="U47" s="54"/>
      <c r="V47" s="54"/>
    </row>
    <row r="48" spans="1:22" ht="16.5" customHeight="1">
      <c r="A48" s="18"/>
      <c r="B48" s="1"/>
      <c r="C48" s="115" t="s">
        <v>28</v>
      </c>
      <c r="D48" s="115"/>
      <c r="E48" s="115"/>
      <c r="F48" s="28">
        <f>MIN(ROUNDDOWN(J36/J7,0),99)</f>
        <v>0</v>
      </c>
      <c r="G48" s="17"/>
      <c r="H48" s="22">
        <f>(J36/J7-F48)*J7</f>
        <v>0</v>
      </c>
      <c r="I48" s="116" t="s">
        <v>29</v>
      </c>
      <c r="J48" s="116"/>
      <c r="K48" s="116"/>
      <c r="L48" s="111" t="s">
        <v>110</v>
      </c>
      <c r="M48" s="111"/>
      <c r="N48" s="111"/>
      <c r="O48" s="111"/>
      <c r="P48" s="111"/>
      <c r="Q48" s="111"/>
      <c r="R48" s="111"/>
      <c r="S48" s="111"/>
      <c r="T48" s="111"/>
      <c r="U48" s="111"/>
      <c r="V48" s="111"/>
    </row>
    <row r="49" spans="1:22" s="5" customFormat="1" ht="26.25" customHeight="1" thickBot="1">
      <c r="A49" s="18"/>
      <c r="B49" s="18"/>
      <c r="C49" s="18"/>
      <c r="D49" s="18"/>
      <c r="E49" s="18"/>
      <c r="F49" s="117" t="s">
        <v>47</v>
      </c>
      <c r="G49" s="117"/>
      <c r="H49" s="117"/>
      <c r="I49" s="18"/>
      <c r="J49" s="18"/>
      <c r="K49" s="18"/>
      <c r="L49" s="112"/>
      <c r="M49" s="112"/>
      <c r="N49" s="112"/>
      <c r="O49" s="112"/>
      <c r="P49" s="112"/>
      <c r="Q49" s="112"/>
      <c r="R49" s="112"/>
      <c r="S49" s="112"/>
      <c r="T49" s="112"/>
      <c r="U49" s="112"/>
      <c r="V49" s="112"/>
    </row>
    <row r="50" spans="1:22" ht="23.25" customHeight="1">
      <c r="A50" s="107" t="s">
        <v>25</v>
      </c>
      <c r="B50" s="107"/>
      <c r="C50" s="107"/>
      <c r="D50" s="107"/>
      <c r="E50" s="107"/>
      <c r="F50" s="107"/>
      <c r="G50" s="107"/>
      <c r="H50" s="107"/>
      <c r="I50" s="107"/>
      <c r="J50" s="107"/>
      <c r="K50" s="107"/>
      <c r="L50" s="109" t="s">
        <v>109</v>
      </c>
      <c r="M50" s="109"/>
      <c r="N50" s="109"/>
      <c r="O50" s="109"/>
      <c r="P50" s="109"/>
      <c r="Q50" s="109"/>
      <c r="R50" s="109"/>
      <c r="S50" s="109"/>
      <c r="T50" s="109"/>
      <c r="U50" s="109"/>
      <c r="V50" s="109"/>
    </row>
    <row r="51" spans="1:22" ht="10.5" customHeight="1">
      <c r="A51" s="108"/>
      <c r="B51" s="108"/>
      <c r="C51" s="108"/>
      <c r="D51" s="108"/>
      <c r="E51" s="108"/>
      <c r="F51" s="108"/>
      <c r="G51" s="108"/>
      <c r="H51" s="108"/>
      <c r="I51" s="108"/>
      <c r="J51" s="108"/>
      <c r="K51" s="108"/>
      <c r="L51" s="110" t="s">
        <v>108</v>
      </c>
      <c r="M51" s="110"/>
      <c r="N51" s="110"/>
      <c r="O51" s="110"/>
      <c r="P51" s="110"/>
      <c r="Q51" s="110"/>
      <c r="R51" s="110"/>
      <c r="S51" s="110"/>
      <c r="T51" s="110"/>
      <c r="U51" s="110"/>
      <c r="V51" s="110"/>
    </row>
    <row r="52" spans="1:22" ht="16.5" customHeight="1">
      <c r="A52" s="114" t="s">
        <v>26</v>
      </c>
      <c r="B52" s="114"/>
      <c r="C52" s="114"/>
      <c r="D52" s="114"/>
      <c r="E52" s="114"/>
      <c r="F52" s="114"/>
      <c r="G52" s="114"/>
      <c r="H52" s="114"/>
      <c r="I52" s="114"/>
      <c r="J52" s="114"/>
      <c r="K52" s="114"/>
      <c r="L52" s="110"/>
      <c r="M52" s="110"/>
      <c r="N52" s="110"/>
      <c r="O52" s="110"/>
      <c r="P52" s="110"/>
      <c r="Q52" s="110"/>
      <c r="R52" s="110"/>
      <c r="S52" s="110"/>
      <c r="T52" s="110"/>
      <c r="U52" s="110"/>
      <c r="V52" s="110"/>
    </row>
    <row r="53" spans="1:22" ht="16.5">
      <c r="A53" s="98" t="s">
        <v>95</v>
      </c>
      <c r="B53" s="98"/>
      <c r="C53" s="98"/>
      <c r="D53" s="98"/>
      <c r="E53" s="98"/>
      <c r="F53" s="98"/>
      <c r="G53" s="98"/>
      <c r="H53" s="98"/>
      <c r="I53" s="98"/>
      <c r="J53" s="98"/>
      <c r="K53" s="98"/>
      <c r="L53" s="78" t="s">
        <v>112</v>
      </c>
      <c r="M53" s="54"/>
      <c r="N53" s="54"/>
      <c r="O53" s="54"/>
      <c r="P53" s="54"/>
      <c r="Q53" s="54"/>
      <c r="R53" s="54"/>
      <c r="S53" s="54"/>
      <c r="T53" s="54"/>
      <c r="U53" s="54"/>
      <c r="V53" s="54"/>
    </row>
  </sheetData>
  <sheetProtection algorithmName="SHA-512" hashValue="vCemWtkHfWCTwem+MH/LrGHAScuwxLFLXwopdM1/Bsz0BMiO/hHqGBAFxXC8nF1Ub+l/v1kL0RCPOxYA7EVumQ==" saltValue="d7lJDAn+q+titZtKwV41Sg==" spinCount="100000" sheet="1" objects="1" scenarios="1"/>
  <mergeCells count="47">
    <mergeCell ref="L44:V44"/>
    <mergeCell ref="A50:K50"/>
    <mergeCell ref="A51:K51"/>
    <mergeCell ref="L50:V50"/>
    <mergeCell ref="L51:V52"/>
    <mergeCell ref="L48:V49"/>
    <mergeCell ref="L46:V46"/>
    <mergeCell ref="A52:K52"/>
    <mergeCell ref="C46:E46"/>
    <mergeCell ref="C48:E48"/>
    <mergeCell ref="I46:K46"/>
    <mergeCell ref="I48:K48"/>
    <mergeCell ref="F49:H49"/>
    <mergeCell ref="D1:F1"/>
    <mergeCell ref="D5:F5"/>
    <mergeCell ref="D3:F3"/>
    <mergeCell ref="J1:K1"/>
    <mergeCell ref="J5:K5"/>
    <mergeCell ref="J4:K4"/>
    <mergeCell ref="J2:K2"/>
    <mergeCell ref="J3:K3"/>
    <mergeCell ref="D7:F7"/>
    <mergeCell ref="J6:K6"/>
    <mergeCell ref="B20:F20"/>
    <mergeCell ref="B16:H16"/>
    <mergeCell ref="A53:K53"/>
    <mergeCell ref="A38:K39"/>
    <mergeCell ref="B15:E15"/>
    <mergeCell ref="J7:K7"/>
    <mergeCell ref="B29:K29"/>
    <mergeCell ref="B30:K30"/>
    <mergeCell ref="B19:E19"/>
    <mergeCell ref="B17:E17"/>
    <mergeCell ref="B18:E18"/>
    <mergeCell ref="A26:E26"/>
    <mergeCell ref="L35:V36"/>
    <mergeCell ref="L2:V4"/>
    <mergeCell ref="L9:V9"/>
    <mergeCell ref="L24:V24"/>
    <mergeCell ref="L25:V25"/>
    <mergeCell ref="L27:V28"/>
    <mergeCell ref="L31:V32"/>
    <mergeCell ref="L14:V15"/>
    <mergeCell ref="L16:V16"/>
    <mergeCell ref="L12:V12"/>
    <mergeCell ref="L13:V13"/>
    <mergeCell ref="L11:V11"/>
  </mergeCells>
  <dataValidations disablePrompts="1" count="1">
    <dataValidation type="list" allowBlank="1" showInputMessage="1" showErrorMessage="1" sqref="D5:F5">
      <formula1>"Select,S01,S70,S71"</formula1>
    </dataValidation>
  </dataValidations>
  <hyperlinks>
    <hyperlink ref="L16" r:id="rId1"/>
    <hyperlink ref="L13:V13" r:id="rId2" display="follow instructions per the PAM Section 2.82 Item 620 through Section 2.84 Item 630 (GC Section 19991.4)."/>
  </hyperlinks>
  <pageMargins left="0.34375" right="0.20833333333333334" top="0.66666666666666663" bottom="9.375E-2" header="5.2083333333333336E-2" footer="0.3"/>
  <pageSetup orientation="portrait" r:id="rId3"/>
  <headerFooter differentFirst="1" scaleWithDoc="0">
    <oddHeader>&amp;C&amp;"-,Bold"&amp;18Lump Sum Worksheet Instructions</oddHeader>
    <firstHeader>&amp;C&amp;"-,Bold"&amp;18LUMP SUM WORKSHEET</firstHeader>
  </headerFooter>
  <ignoredErrors>
    <ignoredError sqref="A9:A11 A13 A22 A24 A29 A35:A37 A40 A42 A44"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
  <sheetViews>
    <sheetView view="pageLayout" zoomScaleNormal="100" workbookViewId="0">
      <selection activeCell="J15" sqref="J15"/>
    </sheetView>
  </sheetViews>
  <sheetFormatPr defaultRowHeight="15"/>
  <sheetData>
    <row r="1" spans="1:13" ht="24.75" customHeight="1">
      <c r="A1" s="124" t="s">
        <v>88</v>
      </c>
      <c r="B1" s="124"/>
      <c r="C1" s="124"/>
      <c r="D1" s="124"/>
      <c r="E1" s="124"/>
      <c r="F1" s="124"/>
      <c r="G1" s="124"/>
      <c r="H1" s="124"/>
      <c r="I1" s="124"/>
      <c r="J1" s="124"/>
      <c r="K1" s="124"/>
      <c r="L1" s="124"/>
      <c r="M1" s="124"/>
    </row>
    <row r="2" spans="1:13" ht="32.25" customHeight="1">
      <c r="A2" s="122" t="s">
        <v>81</v>
      </c>
      <c r="B2" s="122"/>
      <c r="C2" s="122"/>
      <c r="D2" s="122"/>
      <c r="E2" s="122"/>
      <c r="F2" s="122"/>
      <c r="G2" s="122"/>
      <c r="H2" s="122"/>
      <c r="I2" s="122"/>
      <c r="J2" s="122"/>
      <c r="K2" s="122"/>
      <c r="L2" s="122"/>
      <c r="M2" s="122"/>
    </row>
    <row r="3" spans="1:13" ht="25.5" customHeight="1">
      <c r="A3" s="122" t="s">
        <v>82</v>
      </c>
      <c r="B3" s="122"/>
      <c r="C3" s="122"/>
      <c r="D3" s="122"/>
      <c r="E3" s="122"/>
      <c r="F3" s="122"/>
      <c r="G3" s="122"/>
      <c r="H3" s="122"/>
      <c r="I3" s="122"/>
      <c r="J3" s="122"/>
      <c r="K3" s="122"/>
      <c r="L3" s="122"/>
      <c r="M3" s="122"/>
    </row>
    <row r="4" spans="1:13" ht="24" customHeight="1">
      <c r="A4" s="122" t="s">
        <v>83</v>
      </c>
      <c r="B4" s="122"/>
      <c r="C4" s="122"/>
      <c r="D4" s="122"/>
      <c r="E4" s="122"/>
      <c r="F4" s="122"/>
      <c r="G4" s="122"/>
      <c r="H4" s="122"/>
      <c r="I4" s="122"/>
      <c r="J4" s="122"/>
      <c r="K4" s="122"/>
      <c r="L4" s="122"/>
      <c r="M4" s="122"/>
    </row>
    <row r="5" spans="1:13" ht="21.75" customHeight="1">
      <c r="A5" s="122" t="s">
        <v>84</v>
      </c>
      <c r="B5" s="122"/>
      <c r="C5" s="122"/>
      <c r="D5" s="122"/>
      <c r="E5" s="122"/>
      <c r="F5" s="122"/>
      <c r="G5" s="122"/>
      <c r="H5" s="122"/>
      <c r="I5" s="122"/>
      <c r="J5" s="122"/>
      <c r="K5" s="122"/>
      <c r="L5" s="122"/>
      <c r="M5" s="122"/>
    </row>
    <row r="6" spans="1:13" ht="24.75" customHeight="1">
      <c r="A6" s="122" t="s">
        <v>85</v>
      </c>
      <c r="B6" s="122"/>
      <c r="C6" s="122"/>
      <c r="D6" s="122"/>
      <c r="E6" s="122"/>
      <c r="F6" s="122"/>
      <c r="G6" s="122"/>
      <c r="H6" s="122"/>
      <c r="I6" s="122"/>
      <c r="J6" s="122"/>
      <c r="K6" s="122"/>
      <c r="L6" s="122"/>
      <c r="M6" s="122"/>
    </row>
    <row r="7" spans="1:13" ht="23.25" customHeight="1">
      <c r="A7" s="122" t="s">
        <v>86</v>
      </c>
      <c r="B7" s="122"/>
      <c r="C7" s="122"/>
      <c r="D7" s="122"/>
      <c r="E7" s="122"/>
      <c r="F7" s="122"/>
      <c r="G7" s="122"/>
      <c r="H7" s="122"/>
      <c r="I7" s="122"/>
      <c r="J7" s="122"/>
      <c r="K7" s="122"/>
      <c r="L7" s="122"/>
      <c r="M7" s="122"/>
    </row>
    <row r="8" spans="1:13" ht="24.75" customHeight="1">
      <c r="A8" s="122" t="s">
        <v>87</v>
      </c>
      <c r="B8" s="122"/>
      <c r="C8" s="122"/>
      <c r="D8" s="122"/>
      <c r="E8" s="122"/>
      <c r="F8" s="122"/>
      <c r="G8" s="122"/>
      <c r="H8" s="122"/>
      <c r="I8" s="122"/>
      <c r="J8" s="122"/>
      <c r="K8" s="122"/>
      <c r="L8" s="122"/>
      <c r="M8" s="122"/>
    </row>
    <row r="9" spans="1:13">
      <c r="A9" s="123"/>
      <c r="B9" s="123"/>
      <c r="C9" s="123"/>
      <c r="D9" s="123"/>
      <c r="E9" s="123"/>
      <c r="F9" s="123"/>
      <c r="G9" s="123"/>
      <c r="H9" s="123"/>
      <c r="I9" s="123"/>
      <c r="J9" s="123"/>
      <c r="K9" s="123"/>
      <c r="L9" s="123"/>
      <c r="M9" s="123"/>
    </row>
  </sheetData>
  <mergeCells count="9">
    <mergeCell ref="A8:M8"/>
    <mergeCell ref="A9:M9"/>
    <mergeCell ref="A1:M1"/>
    <mergeCell ref="A2:M2"/>
    <mergeCell ref="A3:M3"/>
    <mergeCell ref="A4:M4"/>
    <mergeCell ref="A5:M5"/>
    <mergeCell ref="A6:M6"/>
    <mergeCell ref="A7:M7"/>
  </mergeCells>
  <pageMargins left="0.7" right="0.7" top="0.75" bottom="0.75" header="0.3" footer="0.3"/>
  <pageSetup fitToWidth="0"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
  <sheetViews>
    <sheetView workbookViewId="0">
      <selection activeCell="A13" sqref="A13"/>
    </sheetView>
  </sheetViews>
  <sheetFormatPr defaultRowHeight="15"/>
  <sheetData>
    <row r="1" spans="1:12" ht="21">
      <c r="A1" s="84" t="s">
        <v>96</v>
      </c>
    </row>
    <row r="2" spans="1:12" s="5" customFormat="1">
      <c r="A2" s="81"/>
    </row>
    <row r="3" spans="1:12" ht="18.75">
      <c r="A3" s="82" t="s">
        <v>97</v>
      </c>
      <c r="B3" s="77"/>
      <c r="C3" s="77"/>
      <c r="D3" s="77"/>
      <c r="E3" s="77"/>
      <c r="F3" s="77"/>
      <c r="G3" s="77"/>
      <c r="H3" s="77"/>
      <c r="I3" s="77"/>
      <c r="J3" s="77"/>
      <c r="K3" s="77"/>
      <c r="L3" s="77"/>
    </row>
    <row r="4" spans="1:12" ht="18.75">
      <c r="A4" s="82"/>
      <c r="B4" s="77"/>
      <c r="C4" s="77"/>
      <c r="D4" s="77"/>
      <c r="E4" s="77"/>
      <c r="F4" s="77"/>
      <c r="G4" s="77"/>
      <c r="H4" s="77"/>
      <c r="I4" s="77"/>
      <c r="J4" s="77"/>
      <c r="K4" s="77"/>
      <c r="L4" s="77"/>
    </row>
    <row r="5" spans="1:12" ht="18.75">
      <c r="A5" s="82" t="s">
        <v>98</v>
      </c>
      <c r="B5" s="77"/>
      <c r="C5" s="77"/>
      <c r="D5" s="77"/>
      <c r="E5" s="77"/>
      <c r="F5" s="77"/>
      <c r="G5" s="77"/>
      <c r="H5" s="77"/>
      <c r="I5" s="77"/>
      <c r="J5" s="77"/>
      <c r="K5" s="77"/>
      <c r="L5" s="77"/>
    </row>
    <row r="6" spans="1:12" ht="18.75">
      <c r="A6" s="82"/>
      <c r="B6" s="77"/>
      <c r="C6" s="77"/>
      <c r="D6" s="77"/>
      <c r="E6" s="77"/>
      <c r="F6" s="77"/>
      <c r="G6" s="77"/>
      <c r="H6" s="77"/>
      <c r="I6" s="77"/>
      <c r="J6" s="77"/>
      <c r="K6" s="77"/>
      <c r="L6" s="77"/>
    </row>
    <row r="7" spans="1:12" ht="18.75">
      <c r="A7" s="82" t="s">
        <v>99</v>
      </c>
      <c r="B7" s="77"/>
      <c r="C7" s="77"/>
      <c r="D7" s="77"/>
      <c r="E7" s="77"/>
      <c r="F7" s="77"/>
      <c r="G7" s="77"/>
      <c r="H7" s="77"/>
      <c r="I7" s="77"/>
      <c r="J7" s="77"/>
      <c r="K7" s="77"/>
      <c r="L7" s="77"/>
    </row>
    <row r="8" spans="1:12" ht="18.75">
      <c r="A8" s="82"/>
      <c r="B8" s="77"/>
      <c r="C8" s="77"/>
      <c r="D8" s="77"/>
      <c r="E8" s="77"/>
      <c r="F8" s="77"/>
      <c r="G8" s="77"/>
      <c r="H8" s="77"/>
      <c r="I8" s="77"/>
      <c r="J8" s="77"/>
      <c r="K8" s="77"/>
      <c r="L8" s="77"/>
    </row>
    <row r="9" spans="1:12" ht="18.75">
      <c r="A9" s="82" t="s">
        <v>100</v>
      </c>
      <c r="B9" s="77"/>
      <c r="C9" s="77"/>
      <c r="D9" s="77"/>
      <c r="E9" s="77"/>
      <c r="F9" s="77"/>
      <c r="G9" s="77"/>
      <c r="H9" s="77"/>
      <c r="I9" s="77"/>
      <c r="J9" s="77"/>
      <c r="K9" s="77"/>
      <c r="L9" s="77"/>
    </row>
    <row r="10" spans="1:12" ht="18.75">
      <c r="A10" s="83"/>
      <c r="B10" s="77"/>
      <c r="C10" s="77"/>
      <c r="D10" s="77"/>
      <c r="E10" s="77"/>
      <c r="F10" s="77"/>
      <c r="G10" s="77"/>
      <c r="H10" s="77"/>
      <c r="I10" s="77"/>
      <c r="J10" s="77"/>
      <c r="K10" s="77"/>
      <c r="L10" s="77"/>
    </row>
    <row r="11" spans="1:12" ht="18.75">
      <c r="A11" s="82" t="s">
        <v>101</v>
      </c>
      <c r="B11" s="77"/>
      <c r="C11" s="77"/>
      <c r="D11" s="77"/>
      <c r="E11" s="77"/>
      <c r="F11" s="77"/>
      <c r="G11" s="77"/>
      <c r="H11" s="77"/>
      <c r="I11" s="77"/>
      <c r="J11" s="77"/>
      <c r="K11" s="77"/>
      <c r="L11" s="77"/>
    </row>
    <row r="12" spans="1:12" ht="18.75">
      <c r="A12" s="82"/>
      <c r="B12" s="77"/>
      <c r="C12" s="77"/>
      <c r="D12" s="77"/>
      <c r="E12" s="77"/>
      <c r="F12" s="77"/>
      <c r="G12" s="77"/>
      <c r="H12" s="77"/>
      <c r="I12" s="77"/>
      <c r="J12" s="77"/>
      <c r="K12" s="77"/>
      <c r="L12" s="77"/>
    </row>
    <row r="13" spans="1:12" ht="18.75">
      <c r="A13" s="82" t="s">
        <v>102</v>
      </c>
      <c r="B13" s="77"/>
      <c r="C13" s="77"/>
      <c r="D13" s="77"/>
      <c r="E13" s="77"/>
      <c r="F13" s="77"/>
      <c r="G13" s="77"/>
      <c r="H13" s="77"/>
      <c r="I13" s="77"/>
      <c r="J13" s="77"/>
      <c r="K13" s="77"/>
      <c r="L13" s="77"/>
    </row>
    <row r="14" spans="1:12" ht="18.75">
      <c r="A14" s="82"/>
      <c r="B14" s="77"/>
      <c r="C14" s="77"/>
      <c r="D14" s="77"/>
      <c r="E14" s="77"/>
      <c r="F14" s="77"/>
      <c r="G14" s="77"/>
      <c r="H14" s="77"/>
      <c r="I14" s="77"/>
      <c r="J14" s="77"/>
      <c r="K14" s="77"/>
      <c r="L14" s="77"/>
    </row>
    <row r="15" spans="1:12" ht="18.75">
      <c r="A15" s="82" t="s">
        <v>103</v>
      </c>
      <c r="B15" s="77"/>
      <c r="C15" s="77"/>
      <c r="D15" s="77"/>
      <c r="E15" s="77"/>
      <c r="F15" s="77"/>
      <c r="G15" s="77"/>
      <c r="H15" s="77"/>
      <c r="I15" s="77"/>
      <c r="J15" s="77"/>
      <c r="K15" s="77"/>
      <c r="L15" s="77"/>
    </row>
    <row r="16" spans="1:12" ht="18.75">
      <c r="A16" s="82"/>
      <c r="B16" s="77"/>
      <c r="C16" s="77"/>
      <c r="D16" s="77"/>
      <c r="E16" s="77"/>
      <c r="F16" s="77"/>
      <c r="G16" s="77"/>
      <c r="H16" s="77"/>
      <c r="I16" s="77"/>
      <c r="J16" s="77"/>
      <c r="K16" s="77"/>
      <c r="L16" s="77"/>
    </row>
    <row r="17" spans="1:12" ht="18.75">
      <c r="A17" s="82" t="s">
        <v>104</v>
      </c>
      <c r="B17" s="77"/>
      <c r="C17" s="77"/>
      <c r="D17" s="77"/>
      <c r="E17" s="77"/>
      <c r="F17" s="77"/>
      <c r="G17" s="77"/>
      <c r="H17" s="77"/>
      <c r="I17" s="77"/>
      <c r="J17" s="77"/>
      <c r="K17" s="77"/>
      <c r="L17" s="77"/>
    </row>
    <row r="18" spans="1:12" ht="18.75">
      <c r="A18" s="77"/>
      <c r="B18" s="77"/>
      <c r="C18" s="77"/>
      <c r="D18" s="77"/>
      <c r="E18" s="77"/>
      <c r="F18" s="77"/>
      <c r="G18" s="77"/>
      <c r="H18" s="77"/>
      <c r="I18" s="77"/>
      <c r="J18" s="77"/>
      <c r="K18" s="77"/>
      <c r="L18" s="77"/>
    </row>
  </sheetData>
  <hyperlinks>
    <hyperlink ref="A3" r:id="rId1" display="http://hrmanual.calhr.ca.gov/Home/ManualItem/1/1802"/>
    <hyperlink ref="A5" r:id="rId2" display="http://hrmanual.calhr.ca.gov/Home/ManualItem/1/1803"/>
    <hyperlink ref="A7" r:id="rId3" display="https://nationwidefinancial.com/media/pdf/NRM-13436CA-CA.pdf?_ga=2.264370056.641742500.1564681215-1327836964.1563475740"/>
    <hyperlink ref="A9" r:id="rId4" display="https://nationwidefinancial.com/media/pdf/NRM-5424CA-CA.pdf?_ga=2.134954417.1575889882.1564431310-946748204.1564431310"/>
    <hyperlink ref="A11" r:id="rId5" display="https://www.sco.ca.gov/ppsd_clas_ref.html"/>
    <hyperlink ref="A13" r:id="rId6" display="https://www.sco.ca.gov/Files-PPSD/clas_cs_workbook.pdf"/>
    <hyperlink ref="A15" r:id="rId7" display="https://www.sco.ca.gov/Files-PPSD/CLAS S50 State Service Transaction Entry Job Aid.pdf"/>
    <hyperlink ref="A17" r:id="rId8" display="https://sco.ca.gov/Files-PPSD/clas_b50_leave_benefit_trans_entry.pdf"/>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LS Calculator</vt:lpstr>
      <vt:lpstr>Disclaimer</vt:lpstr>
      <vt:lpstr>Resources</vt:lpstr>
    </vt:vector>
  </TitlesOfParts>
  <Company>State Controller's Office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Paradee, Laurie</dc:creator>
  <cp:lastModifiedBy>Hager, Douglas</cp:lastModifiedBy>
  <cp:lastPrinted>2019-10-14T14:47:08Z</cp:lastPrinted>
  <dcterms:created xsi:type="dcterms:W3CDTF">2019-07-23T21:14:37Z</dcterms:created>
  <dcterms:modified xsi:type="dcterms:W3CDTF">2019-10-15T15:42:04Z</dcterms:modified>
  <cp:contentStatus/>
</cp:coreProperties>
</file>